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Dir. Planeacion\Desktop\AVANCES Trimestrales\1er Trim\Eje 3\SIRESOL\"/>
    </mc:Choice>
  </mc:AlternateContent>
  <xr:revisionPtr revIDLastSave="0" documentId="13_ncr:1_{8229A40A-A01C-45A6-941A-6FFD56AE53C4}" xr6:coauthVersionLast="47" xr6:coauthVersionMax="47" xr10:uidLastSave="{00000000-0000-0000-0000-000000000000}"/>
  <bookViews>
    <workbookView xWindow="-120" yWindow="-120" windowWidth="29040" windowHeight="15840" xr2:uid="{00000000-000D-0000-FFFF-FFFF00000000}"/>
  </bookViews>
  <sheets>
    <sheet name="SEGUIMIENTO EJE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5" i="1" l="1"/>
  <c r="U35" i="1"/>
  <c r="V35" i="1"/>
  <c r="F16" i="1"/>
  <c r="O16" i="1"/>
  <c r="P16" i="1"/>
  <c r="Q16" i="1"/>
  <c r="R16" i="1"/>
  <c r="S35" i="1"/>
  <c r="R15" i="1" l="1"/>
  <c r="Q15" i="1"/>
  <c r="P15" i="1"/>
  <c r="R35" i="1" l="1"/>
  <c r="Q35" i="1"/>
  <c r="P35" i="1"/>
  <c r="R18" i="1"/>
  <c r="Q18" i="1"/>
  <c r="P18" i="1"/>
  <c r="R20" i="1"/>
  <c r="Q20" i="1"/>
  <c r="P20" i="1"/>
  <c r="R19" i="1"/>
  <c r="Q19" i="1"/>
  <c r="P19" i="1"/>
  <c r="S20" i="1"/>
  <c r="O20" i="1" l="1"/>
  <c r="O41" i="1"/>
  <c r="O35" i="1"/>
  <c r="P33" i="1" l="1"/>
  <c r="O22" i="1" l="1"/>
  <c r="O19" i="1"/>
  <c r="S19" i="1"/>
  <c r="T19" i="1"/>
  <c r="U19" i="1"/>
  <c r="V19" i="1"/>
  <c r="T20" i="1"/>
  <c r="U20" i="1"/>
  <c r="V20" i="1"/>
  <c r="O21" i="1"/>
  <c r="P21" i="1"/>
  <c r="Q21" i="1"/>
  <c r="R21" i="1"/>
  <c r="S21" i="1"/>
  <c r="T21" i="1"/>
  <c r="U21" i="1"/>
  <c r="V21" i="1"/>
  <c r="P22" i="1"/>
  <c r="Q22" i="1"/>
  <c r="R22" i="1"/>
  <c r="S22" i="1"/>
  <c r="T22" i="1"/>
  <c r="U22" i="1"/>
  <c r="V22" i="1"/>
  <c r="O23" i="1"/>
  <c r="P23" i="1"/>
  <c r="Q23" i="1"/>
  <c r="R23" i="1"/>
  <c r="S23" i="1"/>
  <c r="T23" i="1"/>
  <c r="U23" i="1"/>
  <c r="V23" i="1"/>
  <c r="O24" i="1"/>
  <c r="P24" i="1"/>
  <c r="Q24" i="1"/>
  <c r="R24" i="1"/>
  <c r="S24" i="1"/>
  <c r="T24" i="1"/>
  <c r="U24" i="1"/>
  <c r="V24" i="1"/>
  <c r="O25" i="1"/>
  <c r="P25" i="1"/>
  <c r="Q25" i="1"/>
  <c r="R25" i="1"/>
  <c r="S25" i="1"/>
  <c r="T25" i="1"/>
  <c r="U25" i="1"/>
  <c r="V25" i="1"/>
  <c r="O26" i="1"/>
  <c r="P26" i="1"/>
  <c r="Q26" i="1"/>
  <c r="R26" i="1"/>
  <c r="S26" i="1"/>
  <c r="T26" i="1"/>
  <c r="U26" i="1"/>
  <c r="V26" i="1"/>
  <c r="O27" i="1"/>
  <c r="P27" i="1"/>
  <c r="Q27" i="1"/>
  <c r="R27" i="1"/>
  <c r="S27" i="1"/>
  <c r="T27" i="1"/>
  <c r="U27" i="1"/>
  <c r="V27" i="1"/>
  <c r="O28" i="1"/>
  <c r="P28" i="1"/>
  <c r="Q28" i="1"/>
  <c r="R28" i="1"/>
  <c r="S28" i="1"/>
  <c r="T28" i="1"/>
  <c r="U28" i="1"/>
  <c r="V28" i="1"/>
  <c r="O29" i="1"/>
  <c r="P29" i="1"/>
  <c r="Q29" i="1"/>
  <c r="R29" i="1"/>
  <c r="S29" i="1"/>
  <c r="T29" i="1"/>
  <c r="U29" i="1"/>
  <c r="V29" i="1"/>
  <c r="O30" i="1"/>
  <c r="P30" i="1"/>
  <c r="Q30" i="1"/>
  <c r="R30" i="1"/>
  <c r="S30" i="1"/>
  <c r="T30" i="1"/>
  <c r="U30" i="1"/>
  <c r="V30" i="1"/>
  <c r="O31" i="1"/>
  <c r="P31" i="1"/>
  <c r="Q31" i="1"/>
  <c r="R31" i="1"/>
  <c r="S31" i="1"/>
  <c r="T31" i="1"/>
  <c r="U31" i="1"/>
  <c r="V31" i="1"/>
  <c r="O32" i="1"/>
  <c r="P32" i="1"/>
  <c r="Q32" i="1"/>
  <c r="R32" i="1"/>
  <c r="S32" i="1"/>
  <c r="T32" i="1"/>
  <c r="U32" i="1"/>
  <c r="V32" i="1"/>
  <c r="O33" i="1"/>
  <c r="Q33" i="1"/>
  <c r="R33" i="1"/>
  <c r="S33" i="1"/>
  <c r="T33" i="1"/>
  <c r="U33" i="1"/>
  <c r="V33" i="1"/>
  <c r="O34" i="1"/>
  <c r="P34" i="1"/>
  <c r="Q34" i="1"/>
  <c r="R34" i="1"/>
  <c r="S34" i="1"/>
  <c r="T34" i="1"/>
  <c r="U34" i="1"/>
  <c r="V34" i="1"/>
  <c r="O17" i="1" l="1"/>
  <c r="P17" i="1"/>
  <c r="Q17" i="1"/>
  <c r="R17" i="1"/>
  <c r="S17" i="1"/>
  <c r="T17" i="1"/>
  <c r="U17" i="1"/>
  <c r="V17" i="1"/>
  <c r="O18" i="1"/>
  <c r="S18" i="1"/>
  <c r="T18" i="1"/>
  <c r="U18" i="1"/>
  <c r="V18" i="1"/>
  <c r="S15" i="1"/>
  <c r="T15" i="1"/>
  <c r="U15" i="1"/>
  <c r="V15" i="1"/>
  <c r="V41" i="1" l="1"/>
  <c r="U41" i="1"/>
  <c r="T41" i="1"/>
  <c r="S41" i="1"/>
  <c r="R41" i="1"/>
  <c r="Q41" i="1"/>
  <c r="P41" i="1"/>
  <c r="S16" i="1"/>
  <c r="O15" i="1" l="1"/>
  <c r="V16" i="1" l="1"/>
  <c r="U16" i="1"/>
  <c r="T16" i="1"/>
</calcChain>
</file>

<file path=xl/sharedStrings.xml><?xml version="1.0" encoding="utf-8"?>
<sst xmlns="http://schemas.openxmlformats.org/spreadsheetml/2006/main" count="256" uniqueCount="135">
  <si>
    <t>SEGUIMIENTO DE AVANCE EN CUMPLIMIENTO DE METAS Y OBJETIVOS 2022</t>
  </si>
  <si>
    <t>EJE 3: MEDIO AMBIENTE SOSTENIBLE</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</si>
  <si>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</si>
  <si>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</si>
  <si>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</si>
  <si>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</si>
  <si>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</si>
  <si>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</si>
  <si>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</si>
  <si>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</si>
  <si>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</si>
  <si>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</si>
  <si>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</si>
  <si>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</si>
  <si>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 2022</t>
  </si>
  <si>
    <t>TRIMESTRE 1</t>
  </si>
  <si>
    <t>TRIMESTRE 2</t>
  </si>
  <si>
    <t>TRIMESTRE 3</t>
  </si>
  <si>
    <t>TRIMESTRE 4</t>
  </si>
  <si>
    <t xml:space="preserve">TRIMESTRE 1 </t>
  </si>
  <si>
    <t>Fin
(DP de la DGPM)</t>
  </si>
  <si>
    <r>
      <rPr>
        <b/>
        <sz val="11"/>
        <color theme="1"/>
        <rFont val="Arial"/>
        <family val="2"/>
      </rPr>
      <t>IMSMA:</t>
    </r>
    <r>
      <rPr>
        <sz val="11"/>
        <color theme="1"/>
        <rFont val="Arial"/>
        <family val="2"/>
      </rPr>
      <t xml:space="preserve"> Índice del Manejo Sustentable del Medio Ambiente. </t>
    </r>
  </si>
  <si>
    <t>Bienal</t>
  </si>
  <si>
    <t>ND</t>
  </si>
  <si>
    <t>A.</t>
  </si>
  <si>
    <t>SEGUIMIENTO A LA EJECUCIÓN DEL PRESUPUESTO AUTORIZADO 2022</t>
  </si>
  <si>
    <t>JUSTIFICACIÓN DE AVANCE DE EJECUCIÓN DEL PRESUPUESTO 2022</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</si>
  <si>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</si>
  <si>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</si>
  <si>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</si>
  <si>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</si>
  <si>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</si>
  <si>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</si>
  <si>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</si>
  <si>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</si>
  <si>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</si>
  <si>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NA</t>
  </si>
  <si>
    <t>ELABORÓ</t>
  </si>
  <si>
    <t>REVISÓ</t>
  </si>
  <si>
    <t>AUTORIZÓ</t>
  </si>
  <si>
    <r>
      <t xml:space="preserve">RSUG (t,t-1) </t>
    </r>
    <r>
      <rPr>
        <sz val="11"/>
        <rFont val="Arial"/>
        <family val="2"/>
      </rPr>
      <t>= Tasa de variación de los Residuos Sólidos Urbanos que se generan mensualmente e ingresan al relleno sanitario, parcela 196</t>
    </r>
  </si>
  <si>
    <t>Trimestral</t>
  </si>
  <si>
    <t>3.15.1.1.1.1. Supervisar rutas de recolección de los Residuos Sólidos Urbanos.</t>
  </si>
  <si>
    <t xml:space="preserve">PRS: Porcentaje de rutas de recolección de RSU supervisadas </t>
  </si>
  <si>
    <t>3.15.1.1.1.2. Atender quejas ciudadanas respecto a la recolección de RSU con el propósito de mejorar el servicio.</t>
  </si>
  <si>
    <t>PQCA: Porcentaje de quejas ciudadanas atendidas.</t>
  </si>
  <si>
    <t xml:space="preserve">3.15.1.1.1.2.  Identificación y limpieza  de tiraderos clandestinos </t>
  </si>
  <si>
    <t>PBCC: Porcentaje de basureros clandestinos clausurados.</t>
  </si>
  <si>
    <t>3.15.1.1.2.Reportes de la operación de los sitios de la disposición final realizados</t>
  </si>
  <si>
    <t xml:space="preserve">PROR: Porcentaje de reportes de Operación realizados. </t>
  </si>
  <si>
    <t>3.15.1.1.2.1 Supervisar y realizar mantenimiento y saneamiento del sitio clausurado de la parcela 1113.</t>
  </si>
  <si>
    <t xml:space="preserve">PRPA1: Porcentaje de Reportes de la Parcela 1113 atendidos         </t>
  </si>
  <si>
    <t>3.15.1.1.2.2 Supervisar y realizar mantenimiento, equipamiento, saneamiento y estudios ambientales del sitio de disposición final en la parcela 196.</t>
  </si>
  <si>
    <t>PRPA2: Porcentaje de Reportes de la Parcela 196 atendidos</t>
  </si>
  <si>
    <t xml:space="preserve">3.15.1.1.3.Atenciones a contribuyentes en temas de  recolección de residuos sólidos  registradas.   </t>
  </si>
  <si>
    <t xml:space="preserve"> PCR: Porcentaje de contribuyentes registrados.</t>
  </si>
  <si>
    <t>3.15.1.1.3.1. Apoyar al contribuyente en el pago de los derechos de la recolección de residuos.</t>
  </si>
  <si>
    <t>3.15.1.1.3.2. Elaborar Planes de manejo de residuos sólidos a grandes Generadores.</t>
  </si>
  <si>
    <t>3.15.1.1.3.3. Supervisar los pesajes de residuos declarados por los contribuyentes.</t>
  </si>
  <si>
    <t xml:space="preserve"> 3.15.1.1.4. Actividades de concientización sobre el manejo de residuos sólidos urbanos con la participación ciudadana registradas.</t>
  </si>
  <si>
    <t>PPR: Porcentaje de participantes registrados</t>
  </si>
  <si>
    <t>3.15.1.1.4.1.  Impartir pláticas de capacitación y concientización enfocadas en la separación, clasificación y buen manejo de los RSU en los sectores empresarial y educativo</t>
  </si>
  <si>
    <t>PIEC: Porcentaje de empresas e instituciones educativas capacitadas</t>
  </si>
  <si>
    <t>3.15.1.1.4.2. Implementar el programa Ciudadano Recapacicla en el Municipio de Benito Juárez.</t>
  </si>
  <si>
    <t>3.15.1.1.4.3.  Realizar capacitaciones prácticas en la correcta implementación de Planes de Manejo de Grandes Generadores registrados en el Padrón del Municipio de Benito Juárez.</t>
  </si>
  <si>
    <t>3.15.1.1.4.4.  Colocar botes en préstamo y/o donación para la clasificación y separación de los residuos sólidos en beneficio de la ciudadanía.</t>
  </si>
  <si>
    <t xml:space="preserve"> 3.15.1.1.5. Verificación de una cuenta pública optimizada</t>
  </si>
  <si>
    <t>3.15.1.1.5.1. Elaboración de la información  administrativa para la rendición de cuentas del organismo.</t>
  </si>
  <si>
    <t>C. Ana Patricia Ortuño Pineda
Titular de la Unidad de Gestión Ambiental
Solución Integral de Residuos Sólidos</t>
  </si>
  <si>
    <t>M.C. Enrique Eduardo Encalada Sánchez
Director de Planeación de la DGPM</t>
  </si>
  <si>
    <t>3.15.1.1.4.4.5. Colocar contenedores de separación de residuos valorizables (PET 1y2 y lata de aluminio) en los puntos de mayor afluencia del Municipio de Benito Juárez.</t>
  </si>
  <si>
    <t>Meta Trimestral: Se realizaron 550 verificaciones de la recolección de residuos sólidos, de las 550  que estaban programadas en el municipio de Benito Juárez logrando el 100% de avance en el  primer Trimestre 2022.                                                                Meta Anual: Se realizaron 550 verificaciones de la recolección de residuos sólidos de las programadas en el municipio de Benito Juárez, de las 2200 que estaban programadas durante todo el 2022 logrando el 25% de avance anual acumulada.</t>
  </si>
  <si>
    <t>Meta Trimestral: Se realizaron 6252 supervisiones de rutas de recolección de los residuos sólidos urbanos, de las 6252 que estaban programadas logrando el 100% de avance en el  primer Trimestre 2022.                                                                            Meta Anual: Se realizaron 6252 supervisiones de rutas de recolección de los residuos sólidos urbanos de las 25008 programadas en todo el 2022 logrando el 25% de avance anual acumulada.</t>
  </si>
  <si>
    <t>Meta Trimestral: Se realizaron 3 Supervisiones de mantenimiento y saneamiento del sitio clausurado de la Parcela 1113 logrando, de las 3 que estaban programadas logrando el 100% de avance en el  Primer Trimestre 2022.                                                                 Meta Anual: se realizaron 3 reportes de la operación de los sitios de la disposición final  de los residuos sólidos urbanos, de las 12 programadas en todo el 2022, logrando el 25% de avance anual acumulada.</t>
  </si>
  <si>
    <t>Meta Trimestral: Se realizaron 1 reportes de la operación de los sitios de la disposición final  de los residuos sólidos urbanos logrando, de las  1 que estaban programadas logrando el 100% de avance en el  Primer Trimestre 2022.                                           Meta Anual: se realizaron 1 reportes de la operación de los sitios de la disposición final  de los residuos sólidos urbanos de las 2 programadas en todo el 2022 logrando el 50% de avance anual acumulada.</t>
  </si>
  <si>
    <t>Meta Trimestral: Se realizaron 3  estudios ambientales del sitio de disposición final en la parcela 196, de las 3 que estaban programadas logrando el 100% de avance en el  Primer Trimestre 2022.                                                                                            Meta Anual: se realizaron 3 estudios ambientales del sitio de disposición final en la parcela 196. de las 12 programadas en todo el 2022, logrando el 25% de avance anual acumulada.</t>
  </si>
  <si>
    <t xml:space="preserve">Meta Trimestral: Se ejercieron $ 117993526.58  del presupuesto del ejercicio fiscal 2022,  de los  $ 122007662.33que estaban programados para el  Primer Trimestre 2022,  logrando el 96.71% del avance en el  Primer Trimestre 2022.
Meta Anual: Se ejercieron $ 117993526.58 del presupuesto del ejercicio fiscal 2022, de las $ 485,000,000.00 que estaban programadas durante todo el 2022 logrando el 24.33% de avance anual acumulada.   </t>
  </si>
  <si>
    <t xml:space="preserve">Meta Trimestral: Se limpiaron 99  basureros clandestinos, de las 90 que estaban programadas, logrando el 110% de avance en el Primer Trimestre 2022.                                                                                                                                                                             Meta Anual: Se limpiaron 99 basureros clandestinos de las 360 programadas en todo el 2022, logrando el 27.50% de avance anual acumulada.                                                                                                                                                                                         Con el  cambio al semáforo verde  del COVID-19, Se incrementaron la limpieza tiraderos clandestinos  y con la apertura de Programa Ciudadanos Recapacicla </t>
  </si>
  <si>
    <t>Meta Trimestral: Se recibieron 167 quejas ciudadanas y del sector privado, de las 300 que estaban programadas logrando el 55.67% de avance en el  Primer Trimestre 2022.                                                                                                                         Meta Anual: se recibieron 167 quejas ciudadanas y del sector privado de las 900 programadas en todo el 2022 logrando el 18.56% de avance anual acumulada.                                                                                                                                                                             Al contar con un mejor servicio de recolección las quejas ciudadanas y del sector privado disminuyeron, debido a que  la recolección es diaria, no se acumula la basura en las acalles, ni banquetas o áreas verdes, se disminuye la proliferación de fauna nociva, evitando la contaminación del aire y suelo. Mejorando la calidad de vida de los habitantes. y por ende  disminuyeron las quejas.</t>
  </si>
  <si>
    <t xml:space="preserve">Meta Trimestral: Se realizaron 12890  Actividades de concientización ciudadana enfocada en las buenas prácticas sobre el manejo de residuos sólidos urbanos  de las 142000 que estaban programadas en el municipio de Benito Juárez logrando el 90.77% de avance en el  Primer Trimestre 2022.                                                                                                                               Meta Anual: se atendieron a  12890 actividades de concientización ciudadana enfocada en las buenas prácticas sobre el manejo de residuos sólidos urbanos, de las 156800 que estaban programadas durante todo el 2022 logrando el 22.69% de avance anual acumulada.                                                                                            </t>
  </si>
  <si>
    <t>Meta Trimestral: Se realizaron 234 Instalación y/o prestamos de botes de basura para el deposito de residuos sólidos  de las 180  que estaban programadas en el municipio de Benito Juárez logrando el 130% de avance en el  primer Trimestre 2022.                                                                                                                        Meta Anual: Se atendieron a 234  Instalación y/o prestamos de botes de basura para el deposito de residuos sólidos, de las 1200 que estaban programadas durante todo el 2022 logrando el 19.50% de avance anual acumulada.                                                    El alcance se supero en este trimestre debido al cambio de la semaforización  por covid por parte del Gobierno del Estado aumentaron los eventos culturales.</t>
  </si>
  <si>
    <t>Meta trimestral: Se ingresaron 158,241.29 toneladas de residuos  solidos urbanos en el C.I.M.R.S.I. B. J. e I. M. de las 109,553.77 toneladas proyectadas, esto es por que la empresa recolectora esta duplicando turnos el martes, miércoles y jueves; así como también ha ingresado mayor cantidad de residuos del Municipio de Isla Mujeres.
Meta Anual: se tiene un avance anual  de  29.06%.</t>
  </si>
  <si>
    <t>Recolección</t>
  </si>
  <si>
    <t>Disposición Final</t>
  </si>
  <si>
    <t>Aprovechamiento</t>
  </si>
  <si>
    <t>Generación</t>
  </si>
  <si>
    <t>Meta Trimestral: Se realizaron 175 pláticas de capacitación y concientización enfocadas en la separación, clasificación y buen manejo de los RSU en los sectores empresarial y educativo de las 123  que estaban programadas en el municipio de Benito Juárez logrando el 143.28% de avance en el  primer Trimestre 2022.                                                                                                     Meta Anual: se atendieron a 175 Capacitación sobre la responsabilidad compartida en el manejo de los residuos sólidos dirigida al Sector Empresarial, de las 410 que estaban programadas durante todo el 2022 logrando el 24.20% de avance anual acumulada.                                                                                                                                                                                           El alcance se supero en este trimestre debido al cambio de la semaforización  por covid por parte del Gobierno del Estado y las escuelas e instituciones reiniciaron sus actividades.</t>
  </si>
  <si>
    <t xml:space="preserve">Meta Trimestral: Se realizaron 21 Programa Ciudadano Recapacicla para fomentar el buen manejo dirigida a la población municipal,  de las 18  que estaban programadas en el municipio de Benito Juárez logrando el 116.67% de avance en el  Primer Trimestre 2022.                                                                                            Meta Anual: Se atendieron a 21  Programa Ciudadano Recapacicla para fomentar el buen manejo dirigida a la población municipal, de las 70 que estaban programadas durante todo el 2022, logrando el 30% de avance anual acumulada.                                                 </t>
  </si>
  <si>
    <t>Meta Trimestral: Se realizaron 30 capacitaciones prácticas en la correcta implementación de Planes de Manejo de Grandes Generadores registrados en el Padrón del Municipio de Benito Juárez, de las 6  que estaban programadas en el municipio de Benito Juárez logrando el 500% de avance en el  primer Trimestre 2022.                                                                                            Meta Anual: se atendieron a 30 capacitaciones prácticas en la correcta implementación de Planes de Manejo de Grandes Generadores registrados en el Padrón del Municipio de Benito Juárez, de las 40 que estaban programadas durante todo el 2022 logrando el 75% de avance anual acumulada.                                                                                                                                     El alcance se supero en este trimestre debido al cambio de la semaforización  por covid por parte del Gobierno del Estado verificando que los grandes generadores apliquen sus planes de manejo.</t>
  </si>
  <si>
    <t xml:space="preserve">Meta Trimestral: No se tiene ningún avance de esta actividad por cuestiones de permisos, de las 4  que estaban programadas en el municipio de Benito Juárez por lo que no se tiene avance en el  primer Trimestre 2022.                                                                                                                        Meta Anual: se tiene un 0% de avance anual de las 24 contenedores de separación de residuos valorizables (PET 1y2 y lata de aluminio) en los puntos de mayor afluencia del Municipio de Benito Juárez. que estaban programadas durante todo el 2022 logrando el 0% de avance anual acumulada.    </t>
  </si>
  <si>
    <t>Administración</t>
  </si>
  <si>
    <t>Meta Trimestral: Se realizaron 3 reportes  del presupuesto aprobado, logrando 3 reportes que estaban programadas logrando el 100% de avance en el  Primer Trimestre 2022.                                                                                                                  Meta Anual: se realizaron  3eportes reportes del presupuesto aprobado, de las 3 programadas en todo el 2022 logrando el 25% de avance anual acumulada.</t>
  </si>
  <si>
    <t>Meta Trimestral: Se realizaron 1 reporte   para la rendición de cuentas del organismo, logrando 1 reporte que estaban programadas logrando el 100% de avance en el  Primer Trimestre 2022.                                                                                           Meta Anual: se realizaron  1 reportes reportes del presupuesto aprobado, de los 4 programadas en todo el 2022 logrando el 25% de avance anual acumulada.</t>
  </si>
  <si>
    <t xml:space="preserve">CLAVE Y NOMBRE DEL E-PPA:3.15 Programa de recolección, traslado y disposición final de residuos sólidos urbanos </t>
  </si>
  <si>
    <r>
      <rPr>
        <b/>
        <sz val="14"/>
        <rFont val="Arial"/>
        <family val="2"/>
      </rPr>
      <t>Meta Trimestral:</t>
    </r>
    <r>
      <rPr>
        <sz val="14"/>
        <rFont val="Arial"/>
        <family val="2"/>
      </rPr>
      <t xml:space="preserve"> El Instituto Mexicano para la Competitividad A. C. IMCO actualiza y publica los índices y subíndices cada dos años. El índice obtuvo 48 puntos en 2020, aún no se actualiza el puntaje.
</t>
    </r>
    <r>
      <rPr>
        <b/>
        <sz val="14"/>
        <rFont val="Arial"/>
        <family val="2"/>
      </rPr>
      <t>Meta Anual:</t>
    </r>
    <r>
      <rPr>
        <sz val="14"/>
        <rFont val="Arial"/>
        <family val="2"/>
      </rPr>
      <t xml:space="preserve"> El avance anual se mantiene igual al avance trimestral ya que es un indicador ascendente regular y aun no se actualiza.</t>
    </r>
  </si>
  <si>
    <r>
      <rPr>
        <b/>
        <sz val="14"/>
        <rFont val="Arial"/>
        <family val="2"/>
      </rPr>
      <t>Meta Trimestral:</t>
    </r>
    <r>
      <rPr>
        <sz val="14"/>
        <rFont val="Arial"/>
        <family val="2"/>
      </rPr>
      <t xml:space="preserve"> Se atendieron a 890 contribuyentes rezagados por el pago de la recolección de residuos sólidos, de las 500  que estaban programadas en el municipio de Benito Juárez logrando el 178% de avance en el Primer Trimestre 2022.                                                                                                                        </t>
    </r>
    <r>
      <rPr>
        <b/>
        <sz val="14"/>
        <rFont val="Arial"/>
        <family val="2"/>
      </rPr>
      <t>Meta Anual:</t>
    </r>
    <r>
      <rPr>
        <sz val="14"/>
        <rFont val="Arial"/>
        <family val="2"/>
      </rPr>
      <t xml:space="preserve"> se atendieron a  890 contribuyentes rezagados por el pago de la recolección de residuos sólidos de la recolección de residuos sólidos  de las 1100 que estaban programadas durante todo el 2022 logrando el 80.91% de avance anual acumulada.</t>
    </r>
  </si>
  <si>
    <r>
      <rPr>
        <b/>
        <sz val="14"/>
        <color theme="1"/>
        <rFont val="Arial"/>
        <family val="2"/>
      </rPr>
      <t>Meta Trimestral:</t>
    </r>
    <r>
      <rPr>
        <sz val="14"/>
        <color theme="1"/>
        <rFont val="Arial"/>
        <family val="2"/>
      </rPr>
      <t xml:space="preserve"> Se atendieron a 32702 contribuyentes que se les entrego su pase de caja para realizar el pago por la recolección del residuos, de las 15000  que estaban programadas en el municipio de Benito Juárez logrando el</t>
    </r>
    <r>
      <rPr>
        <b/>
        <sz val="14"/>
        <color theme="1"/>
        <rFont val="Arial"/>
        <family val="2"/>
      </rPr>
      <t xml:space="preserve"> 178</t>
    </r>
    <r>
      <rPr>
        <sz val="14"/>
        <color theme="1"/>
        <rFont val="Arial"/>
        <family val="2"/>
      </rPr>
      <t xml:space="preserve">% de avance en el  Primer Trimestre 2022.                                                                           </t>
    </r>
    <r>
      <rPr>
        <b/>
        <sz val="14"/>
        <color theme="1"/>
        <rFont val="Arial"/>
        <family val="2"/>
      </rPr>
      <t>Meta Anual:</t>
    </r>
    <r>
      <rPr>
        <sz val="14"/>
        <color theme="1"/>
        <rFont val="Arial"/>
        <family val="2"/>
      </rPr>
      <t xml:space="preserve"> se atendieron a  32702 contribuyentes que se les entrego su pase de caja para realizar el pago por la recolección del residuo , de las 20000 que estaban programadas durante todo el 2022 logrando el 163.51% de avance anual acumulada.</t>
    </r>
  </si>
  <si>
    <r>
      <rPr>
        <b/>
        <sz val="14"/>
        <color theme="1"/>
        <rFont val="Arial"/>
        <family val="2"/>
      </rPr>
      <t>Meta Trimestral:</t>
    </r>
    <r>
      <rPr>
        <sz val="14"/>
        <color theme="1"/>
        <rFont val="Arial"/>
        <family val="2"/>
      </rPr>
      <t xml:space="preserve"> Se realizaron  890  Planes de Manejo de grandes generadores de residuos de las 500  que estaban programadas en el municipio de Benito Juárez logrando el 178% de avance en el  primer Trimestre 2022.                                            </t>
    </r>
    <r>
      <rPr>
        <b/>
        <sz val="14"/>
        <color theme="1"/>
        <rFont val="Arial"/>
        <family val="2"/>
      </rPr>
      <t>Meta Anual:</t>
    </r>
    <r>
      <rPr>
        <sz val="14"/>
        <color theme="1"/>
        <rFont val="Arial"/>
        <family val="2"/>
      </rPr>
      <t xml:space="preserve"> se atendieron a 890 contribuyentes que cuentan y operan sus Planes de Manejo de grandes generadores de residuos, de las 1100 que estaban programadas durante todo el 2022 logrando el 80.91% de avance anual acumulada.</t>
    </r>
  </si>
  <si>
    <r>
      <rPr>
        <b/>
        <sz val="14"/>
        <color theme="1"/>
        <rFont val="Arial"/>
        <family val="2"/>
      </rPr>
      <t>Meta Trimestral</t>
    </r>
    <r>
      <rPr>
        <sz val="14"/>
        <color theme="1"/>
        <rFont val="Arial"/>
        <family val="2"/>
      </rPr>
      <t xml:space="preserve">: Se realizaron  9 Verificación de las autodeterminaciones de los residuos sólidos urbanos a las empresas contribuyentes  de las 500 que estaban programadas en el municipio de Benito Juárez logrando el 1.80% de avance en el  primer Trimestre 2022.                                                                                                                                                                                       </t>
    </r>
    <r>
      <rPr>
        <b/>
        <sz val="14"/>
        <color theme="1"/>
        <rFont val="Arial"/>
        <family val="2"/>
      </rPr>
      <t>Meta Anual</t>
    </r>
    <r>
      <rPr>
        <sz val="14"/>
        <color theme="1"/>
        <rFont val="Arial"/>
        <family val="2"/>
      </rPr>
      <t>: se atendieron a  9 Verificación de las autodeterminaciones de los residuos sólidos urbanos a las empresas, de las 1040 que estaban programadas durante todo el 2022 logrando el 0.87% de avance anual acumulada.                                               En este trimestre nos encontramos realizando, la recaudación por lo que las verificaciones se realizaran en el siguiente trimestre ..</t>
    </r>
  </si>
  <si>
    <t>C. José Gilberto Cañete Chávez
Encargado de Despacho de la Dirección General
Solución Integral de Residuos Sólidos</t>
  </si>
  <si>
    <r>
      <t xml:space="preserve">Unidad de Medida del Indicador :  
</t>
    </r>
    <r>
      <rPr>
        <sz val="11"/>
        <rFont val="Arial"/>
        <family val="2"/>
      </rPr>
      <t>Tasa de variación</t>
    </r>
    <r>
      <rPr>
        <b/>
        <sz val="11"/>
        <rFont val="Arial"/>
        <family val="2"/>
      </rPr>
      <t xml:space="preserve">
Unidad de medida de la variable:
</t>
    </r>
    <r>
      <rPr>
        <sz val="11"/>
        <rFont val="Arial"/>
        <family val="2"/>
      </rPr>
      <t>Verificaciones de recolección de RSU</t>
    </r>
  </si>
  <si>
    <t>Propósito
SIRESOL Cancún</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</si>
  <si>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</si>
  <si>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r>
      <rPr>
        <b/>
        <sz val="11"/>
        <color theme="1"/>
        <rFont val="Arial"/>
        <family val="2"/>
      </rPr>
      <t xml:space="preserve">3.15.1 </t>
    </r>
    <r>
      <rPr>
        <sz val="11"/>
        <color theme="1"/>
        <rFont val="Arial"/>
        <family val="2"/>
      </rPr>
      <t>Contribuir a garantizar la preservación de la riqueza natural única que tiene nuestro municipio mediante un crecimiento ordenado, sostenible y con responsabilidad compartida mediante  la calidad del servicio de recolección y disposición final de los Residuos Sólidos Urbanos en el Municipio de Benito Juárez, fomentando la responsabilidad social, para la protección del medio ambiente.</t>
    </r>
  </si>
  <si>
    <r>
      <t xml:space="preserve">3.15.1.1. </t>
    </r>
    <r>
      <rPr>
        <sz val="11"/>
        <rFont val="Arial"/>
        <family val="2"/>
      </rPr>
      <t>Garantizar la calidad del servicio de recolección y disposición final de los Residuos Sólidos Urbanos en el Municipio de Benito Juárez, fomentando la responsabilidad social, para la protección del medio ambiente.</t>
    </r>
  </si>
  <si>
    <r>
      <t>3.15.1.1.1</t>
    </r>
    <r>
      <rPr>
        <sz val="11"/>
        <color theme="1"/>
        <rFont val="Arial"/>
        <family val="2"/>
      </rPr>
      <t>.Verificación de la recolección de Residuos Sólidos Urbanos en el municipio de Benito Juárez realizada</t>
    </r>
  </si>
  <si>
    <r>
      <t xml:space="preserve">PRSU: </t>
    </r>
    <r>
      <rPr>
        <sz val="11"/>
        <color theme="1"/>
        <rFont val="Arial"/>
        <family val="2"/>
      </rPr>
      <t>Porcentaje de verificaciones de la recolección de RSU realizadas.</t>
    </r>
  </si>
  <si>
    <r>
      <t xml:space="preserve">Unidad de Medida del Indicador :               </t>
    </r>
    <r>
      <rPr>
        <sz val="11"/>
        <color theme="1"/>
        <rFont val="Arial"/>
        <family val="2"/>
      </rPr>
      <t>Porcentaje</t>
    </r>
    <r>
      <rPr>
        <b/>
        <sz val="11"/>
        <color theme="1"/>
        <rFont val="Arial"/>
        <family val="2"/>
      </rPr>
      <t xml:space="preserve">
Unidad de medida de la variable:
</t>
    </r>
    <r>
      <rPr>
        <sz val="11"/>
        <color theme="1"/>
        <rFont val="Arial"/>
        <family val="2"/>
      </rPr>
      <t>Verificaciones de recolección de RSU.</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</si>
  <si>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Rutas de recolección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</si>
  <si>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Quejas ciudadanas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</si>
  <si>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Basureros clandestinos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</si>
  <si>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Reportes de Operación</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</si>
  <si>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  </t>
    </r>
    <r>
      <rPr>
        <sz val="11"/>
        <color theme="1"/>
        <rFont val="Arial"/>
        <family val="2"/>
      </rPr>
      <t xml:space="preserve">    
Reportes de la Parcela 1113</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</si>
  <si>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Reportes de la Parcela 196</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</si>
  <si>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Contribuyentes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</si>
  <si>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Contribuyentes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</si>
  <si>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Planes de Manejo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</si>
  <si>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Visitas a empresas contribuyentes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</si>
  <si>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Participantes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</si>
  <si>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plásticas impartidas.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</si>
  <si>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Capacitaciones prácticas registradas.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</si>
  <si>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Capacitaciones prácticas registradas.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</si>
  <si>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Botes de Basura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</si>
  <si>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contenedores de separación de residuos valorizables.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</si>
  <si>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 xml:space="preserve">Reportes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</si>
  <si>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Reportes </t>
    </r>
  </si>
  <si>
    <r>
      <rPr>
        <b/>
        <sz val="11"/>
        <color theme="1"/>
        <rFont val="Arial"/>
        <family val="2"/>
      </rPr>
      <t>PCA:</t>
    </r>
    <r>
      <rPr>
        <sz val="11"/>
        <color theme="1"/>
        <rFont val="Arial"/>
        <family val="2"/>
      </rPr>
      <t xml:space="preserve"> Porcentaje de  contribuyentes registrados </t>
    </r>
  </si>
  <si>
    <r>
      <rPr>
        <b/>
        <sz val="11"/>
        <color theme="1"/>
        <rFont val="Arial"/>
        <family val="2"/>
      </rPr>
      <t xml:space="preserve">PPV: </t>
    </r>
    <r>
      <rPr>
        <sz val="11"/>
        <color theme="1"/>
        <rFont val="Arial"/>
        <family val="2"/>
      </rPr>
      <t>Porcentaje de aplicación de Planes de Manejo verificados</t>
    </r>
  </si>
  <si>
    <r>
      <rPr>
        <b/>
        <sz val="11"/>
        <color theme="1"/>
        <rFont val="Arial"/>
        <family val="2"/>
      </rPr>
      <t xml:space="preserve">PVEC:   </t>
    </r>
    <r>
      <rPr>
        <sz val="11"/>
        <color theme="1"/>
        <rFont val="Arial"/>
        <family val="2"/>
      </rPr>
      <t>Porcentaje de visitas empresas contribuyentes realizadas</t>
    </r>
  </si>
  <si>
    <r>
      <rPr>
        <b/>
        <sz val="11"/>
        <color theme="1"/>
        <rFont val="Arial"/>
        <family val="2"/>
      </rPr>
      <t>PCCSRVI:</t>
    </r>
    <r>
      <rPr>
        <sz val="11"/>
        <color theme="1"/>
        <rFont val="Arial"/>
        <family val="2"/>
      </rPr>
      <t xml:space="preserve"> Porcentaje de colocación de contenedores de separación de residuos valorizables instalados.</t>
    </r>
  </si>
  <si>
    <r>
      <rPr>
        <b/>
        <sz val="11"/>
        <color theme="1"/>
        <rFont val="Arial"/>
        <family val="2"/>
      </rPr>
      <t>PCPPMGGR</t>
    </r>
    <r>
      <rPr>
        <sz val="11"/>
        <color theme="1"/>
        <rFont val="Arial"/>
        <family val="2"/>
      </rPr>
      <t>: Porcentaje de capacitaciones prácticas de Planes de Manejo a Grandes Generadores realizados.</t>
    </r>
  </si>
  <si>
    <r>
      <rPr>
        <b/>
        <sz val="11"/>
        <color theme="1"/>
        <rFont val="Arial"/>
        <family val="2"/>
      </rPr>
      <t xml:space="preserve">PSB: </t>
    </r>
    <r>
      <rPr>
        <sz val="11"/>
        <color theme="1"/>
        <rFont val="Arial"/>
        <family val="2"/>
      </rPr>
      <t>Porcentaje de botes de basura instalados</t>
    </r>
  </si>
  <si>
    <r>
      <rPr>
        <b/>
        <sz val="11"/>
        <color theme="1"/>
        <rFont val="Arial"/>
        <family val="2"/>
      </rPr>
      <t>PIPRR:</t>
    </r>
    <r>
      <rPr>
        <sz val="11"/>
        <color theme="1"/>
        <rFont val="Arial"/>
        <family val="2"/>
      </rPr>
      <t xml:space="preserve"> Porcentaje de instalación del programa Recapacicla realizados</t>
    </r>
  </si>
  <si>
    <r>
      <rPr>
        <b/>
        <sz val="11"/>
        <color theme="1"/>
        <rFont val="Arial"/>
        <family val="2"/>
      </rPr>
      <t xml:space="preserve">PRCP: </t>
    </r>
    <r>
      <rPr>
        <sz val="11"/>
        <color theme="1"/>
        <rFont val="Arial"/>
        <family val="2"/>
      </rPr>
      <t>Porcentaje de reportes del presupuesto aprobado.</t>
    </r>
  </si>
  <si>
    <r>
      <rPr>
        <b/>
        <sz val="11"/>
        <color theme="1"/>
        <rFont val="Arial"/>
        <family val="2"/>
      </rPr>
      <t>PRC:</t>
    </r>
    <r>
      <rPr>
        <sz val="11"/>
        <color theme="1"/>
        <rFont val="Arial"/>
        <family val="2"/>
      </rPr>
      <t xml:space="preserve"> Porcentaje de Rendición  de cuenta.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</si>
</sst>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19"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sz val="11"/>
      <color theme="0"/>
      <name val="Arial"/>
      <family val="2"/>
    </font>
    <font>
      <b/>
      <sz val="24"/>
      <color theme="0"/>
      <name val="Arial"/>
      <family val="2"/>
    </font>
    <font>
      <sz val="11"/>
      <name val="Arial"/>
      <family val="2"/>
    </font>
    <font>
      <sz val="11"/>
      <color theme="1"/>
      <name val="Calibri"/>
      <family val="2"/>
      <scheme val="minor"/>
    </font>
    <font>
      <sz val="14"/>
      <color theme="0"/>
      <name val="Arial"/>
      <family val="2"/>
    </font>
    <font>
      <b/>
      <sz val="14"/>
      <name val="Arial"/>
      <family val="2"/>
    </font>
    <font>
      <sz val="14"/>
      <name val="Arial"/>
      <family val="2"/>
    </font>
    <font>
      <b/>
      <sz val="11"/>
      <color theme="0"/>
      <name val="Calibri"/>
      <family val="2"/>
      <scheme val="minor"/>
    </font>
    <font>
      <b/>
      <sz val="11"/>
      <color theme="1"/>
      <name val="Calibri"/>
      <family val="2"/>
      <scheme val="minor"/>
    </font>
    <font>
      <sz val="14"/>
      <color theme="1"/>
      <name val="Arial"/>
      <family val="2"/>
    </font>
    <font>
      <b/>
      <sz val="14"/>
      <color theme="1"/>
      <name val="Arial"/>
      <family val="2"/>
    </font>
    <font>
      <b/>
      <sz val="14"/>
      <color theme="0"/>
      <name val="Arial"/>
      <family val="2"/>
    </font>
    <font>
      <b/>
      <sz val="14"/>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s>
  <borders count="94">
    <border>
      <left/>
      <right/>
      <top/>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tted">
        <color theme="1"/>
      </top>
      <bottom style="dotted">
        <color theme="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style="medium">
        <color indexed="64"/>
      </left>
      <right style="dotted">
        <color indexed="64"/>
      </right>
      <top style="dotted">
        <color theme="1"/>
      </top>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ashed">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medium">
        <color indexed="64"/>
      </left>
      <right/>
      <top/>
      <bottom style="dotted">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theme="1"/>
      </top>
      <bottom style="medium">
        <color indexed="64"/>
      </bottom>
      <diagonal/>
    </border>
    <border>
      <left style="medium">
        <color indexed="64"/>
      </left>
      <right style="dashed">
        <color theme="1"/>
      </right>
      <top style="dotted">
        <color indexed="64"/>
      </top>
      <bottom style="medium">
        <color indexed="64"/>
      </bottom>
      <diagonal/>
    </border>
    <border>
      <left style="dashed">
        <color theme="1"/>
      </left>
      <right style="dashed">
        <color theme="1"/>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theme="1"/>
      </top>
      <bottom style="medium">
        <color indexed="64"/>
      </bottom>
      <diagonal/>
    </border>
    <border>
      <left style="dotted">
        <color indexed="64"/>
      </left>
      <right style="medium">
        <color indexed="64"/>
      </right>
      <top style="dotted">
        <color theme="1"/>
      </top>
      <bottom style="medium">
        <color indexed="64"/>
      </bottom>
      <diagonal/>
    </border>
    <border>
      <left style="dotted">
        <color indexed="64"/>
      </left>
      <right style="dotted">
        <color indexed="64"/>
      </right>
      <top style="dotted">
        <color theme="1"/>
      </top>
      <bottom style="medium">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199">
    <xf numFmtId="0" fontId="0" fillId="0" borderId="0" xfId="0"/>
    <xf numFmtId="10" fontId="0" fillId="0" borderId="0" xfId="0" applyNumberFormat="1" applyAlignment="1">
      <alignment horizontal="center" vertical="center" wrapText="1"/>
    </xf>
    <xf numFmtId="0" fontId="0" fillId="0" borderId="49" xfId="0" applyBorder="1"/>
    <xf numFmtId="0" fontId="0" fillId="0" borderId="0" xfId="0" applyAlignment="1">
      <alignment vertical="top"/>
    </xf>
    <xf numFmtId="2" fontId="0" fillId="0" borderId="0" xfId="0" applyNumberFormat="1"/>
    <xf numFmtId="0" fontId="11" fillId="8" borderId="7" xfId="0" applyFont="1" applyFill="1" applyBorder="1" applyAlignment="1">
      <alignment horizontal="center" vertical="top" wrapText="1"/>
    </xf>
    <xf numFmtId="0" fontId="4" fillId="10"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53" xfId="0" applyFont="1" applyFill="1" applyBorder="1" applyAlignment="1">
      <alignment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left" vertical="center" wrapText="1"/>
    </xf>
    <xf numFmtId="9" fontId="3" fillId="10" borderId="58" xfId="1" applyFont="1" applyFill="1" applyBorder="1" applyAlignment="1">
      <alignment horizontal="center" vertical="center" wrapText="1"/>
    </xf>
    <xf numFmtId="165" fontId="7" fillId="3" borderId="58" xfId="0" applyNumberFormat="1" applyFont="1" applyFill="1" applyBorder="1" applyAlignment="1">
      <alignment horizontal="center" vertical="center" wrapText="1"/>
    </xf>
    <xf numFmtId="165" fontId="3" fillId="10" borderId="59"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10" fontId="0" fillId="4" borderId="51" xfId="0" applyNumberFormat="1" applyFill="1" applyBorder="1" applyAlignment="1">
      <alignment horizontal="center" vertical="center" wrapText="1"/>
    </xf>
    <xf numFmtId="10" fontId="0" fillId="4" borderId="52" xfId="0" applyNumberFormat="1" applyFill="1" applyBorder="1" applyAlignment="1">
      <alignment horizontal="center" vertical="center" wrapText="1"/>
    </xf>
    <xf numFmtId="10" fontId="0" fillId="4" borderId="43"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1" fontId="3" fillId="10" borderId="55" xfId="1" applyNumberFormat="1" applyFont="1" applyFill="1" applyBorder="1" applyAlignment="1">
      <alignment horizontal="center" vertical="center" wrapText="1"/>
    </xf>
    <xf numFmtId="1" fontId="7" fillId="3" borderId="56" xfId="1" applyNumberFormat="1" applyFont="1" applyFill="1" applyBorder="1" applyAlignment="1">
      <alignment horizontal="center" vertical="center" wrapText="1"/>
    </xf>
    <xf numFmtId="1" fontId="3" fillId="10" borderId="57" xfId="1" applyNumberFormat="1" applyFont="1" applyFill="1" applyBorder="1" applyAlignment="1">
      <alignment horizontal="center" vertical="center" wrapText="1"/>
    </xf>
    <xf numFmtId="1" fontId="3" fillId="3" borderId="58" xfId="1" applyNumberFormat="1" applyFont="1" applyFill="1" applyBorder="1" applyAlignment="1">
      <alignment horizontal="center" vertical="center" wrapText="1"/>
    </xf>
    <xf numFmtId="0" fontId="1" fillId="9" borderId="5" xfId="0" applyFont="1" applyFill="1" applyBorder="1" applyAlignment="1">
      <alignment horizontal="left" vertical="center" wrapText="1"/>
    </xf>
    <xf numFmtId="0" fontId="7" fillId="9" borderId="5" xfId="0" applyFont="1" applyFill="1" applyBorder="1" applyAlignment="1">
      <alignment horizontal="center" vertical="center" wrapText="1"/>
    </xf>
    <xf numFmtId="0" fontId="1" fillId="9" borderId="17" xfId="0" applyFont="1" applyFill="1" applyBorder="1" applyAlignment="1">
      <alignment horizontal="left" vertical="center" wrapText="1"/>
    </xf>
    <xf numFmtId="0" fontId="1" fillId="9" borderId="6" xfId="0" applyFont="1" applyFill="1" applyBorder="1" applyAlignment="1">
      <alignment horizontal="left" vertical="center" wrapText="1"/>
    </xf>
    <xf numFmtId="10" fontId="12" fillId="4" borderId="50" xfId="0" applyNumberFormat="1" applyFont="1" applyFill="1" applyBorder="1" applyAlignment="1">
      <alignment horizontal="center" vertical="center" wrapText="1"/>
    </xf>
    <xf numFmtId="10" fontId="13" fillId="4" borderId="50" xfId="0" applyNumberFormat="1" applyFont="1" applyFill="1" applyBorder="1" applyAlignment="1">
      <alignment horizontal="center" vertical="center" wrapText="1"/>
    </xf>
    <xf numFmtId="0" fontId="13" fillId="0" borderId="0" xfId="0" applyFont="1"/>
    <xf numFmtId="10" fontId="13" fillId="7" borderId="60" xfId="0" applyNumberFormat="1" applyFont="1" applyFill="1" applyBorder="1" applyAlignment="1">
      <alignment horizontal="center" vertical="center" wrapText="1"/>
    </xf>
    <xf numFmtId="10" fontId="13" fillId="4" borderId="42" xfId="0" applyNumberFormat="1"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164" fontId="11" fillId="5" borderId="26" xfId="0" applyNumberFormat="1" applyFont="1" applyFill="1" applyBorder="1" applyAlignment="1">
      <alignment horizontal="center" vertical="center" wrapText="1"/>
    </xf>
    <xf numFmtId="44" fontId="11" fillId="3" borderId="27" xfId="2" applyFont="1" applyFill="1" applyBorder="1" applyAlignment="1">
      <alignment horizontal="center" vertical="center" wrapText="1"/>
    </xf>
    <xf numFmtId="44" fontId="14" fillId="10" borderId="33" xfId="2" applyFont="1" applyFill="1" applyBorder="1" applyAlignment="1">
      <alignment horizontal="center" vertical="center" wrapText="1"/>
    </xf>
    <xf numFmtId="44" fontId="11" fillId="3" borderId="28" xfId="2" applyFont="1" applyFill="1" applyBorder="1" applyAlignment="1">
      <alignment horizontal="center" vertical="center" wrapText="1"/>
    </xf>
    <xf numFmtId="10" fontId="11" fillId="6" borderId="39" xfId="0" applyNumberFormat="1" applyFont="1" applyFill="1" applyBorder="1" applyAlignment="1">
      <alignment horizontal="center" vertical="center" wrapText="1"/>
    </xf>
    <xf numFmtId="10" fontId="11" fillId="6" borderId="33" xfId="0" applyNumberFormat="1" applyFont="1" applyFill="1" applyBorder="1" applyAlignment="1">
      <alignment horizontal="center" vertical="center" wrapText="1"/>
    </xf>
    <xf numFmtId="10" fontId="11" fillId="6" borderId="40" xfId="0" applyNumberFormat="1" applyFont="1" applyFill="1" applyBorder="1" applyAlignment="1">
      <alignment horizontal="center" vertical="center" wrapText="1"/>
    </xf>
    <xf numFmtId="10" fontId="16" fillId="6" borderId="39" xfId="0"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4" fillId="10"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8" fillId="0" borderId="0" xfId="0" applyFont="1"/>
    <xf numFmtId="0" fontId="17" fillId="0" borderId="0" xfId="0" applyFont="1" applyAlignment="1">
      <alignment vertical="top"/>
    </xf>
    <xf numFmtId="0" fontId="17" fillId="0" borderId="0" xfId="0" applyFont="1" applyAlignment="1">
      <alignment vertical="center"/>
    </xf>
    <xf numFmtId="0" fontId="18" fillId="0" borderId="0" xfId="0" applyFont="1" applyAlignment="1">
      <alignment vertical="top" wrapText="1"/>
    </xf>
    <xf numFmtId="0" fontId="11" fillId="8" borderId="4" xfId="0" applyFont="1" applyFill="1" applyBorder="1" applyAlignment="1">
      <alignment horizontal="center" vertical="top" wrapText="1"/>
    </xf>
    <xf numFmtId="0" fontId="15" fillId="10" borderId="11" xfId="0" applyFont="1" applyFill="1" applyBorder="1" applyAlignment="1">
      <alignment horizontal="center" vertical="center" wrapText="1"/>
    </xf>
    <xf numFmtId="0" fontId="15" fillId="10" borderId="12" xfId="0" applyFont="1" applyFill="1" applyBorder="1" applyAlignment="1">
      <alignment horizontal="center" vertical="center" wrapText="1"/>
    </xf>
    <xf numFmtId="3" fontId="7" fillId="9" borderId="62" xfId="0" applyNumberFormat="1" applyFont="1" applyFill="1" applyBorder="1" applyAlignment="1">
      <alignment horizontal="center" vertical="center" wrapText="1"/>
    </xf>
    <xf numFmtId="3" fontId="5" fillId="9" borderId="18" xfId="0" applyNumberFormat="1" applyFont="1" applyFill="1" applyBorder="1" applyAlignment="1">
      <alignment horizontal="center" vertical="center" wrapText="1"/>
    </xf>
    <xf numFmtId="3" fontId="3" fillId="10" borderId="41" xfId="0" applyNumberFormat="1" applyFont="1" applyFill="1" applyBorder="1" applyAlignment="1">
      <alignment horizontal="center" vertical="center" wrapText="1"/>
    </xf>
    <xf numFmtId="3" fontId="3" fillId="10" borderId="45" xfId="0" applyNumberFormat="1" applyFont="1" applyFill="1" applyBorder="1" applyAlignment="1">
      <alignment horizontal="center" vertical="center" wrapText="1"/>
    </xf>
    <xf numFmtId="3" fontId="3" fillId="10" borderId="46" xfId="0" applyNumberFormat="1" applyFont="1" applyFill="1" applyBorder="1" applyAlignment="1">
      <alignment horizontal="center" vertical="center" wrapText="1"/>
    </xf>
    <xf numFmtId="3" fontId="3" fillId="10" borderId="47" xfId="0" applyNumberFormat="1" applyFont="1" applyFill="1" applyBorder="1" applyAlignment="1">
      <alignment horizontal="center" vertical="center" wrapText="1"/>
    </xf>
    <xf numFmtId="3" fontId="3" fillId="10" borderId="20" xfId="0" applyNumberFormat="1" applyFont="1" applyFill="1" applyBorder="1" applyAlignment="1">
      <alignment horizontal="center" vertical="center" wrapText="1"/>
    </xf>
    <xf numFmtId="3" fontId="3" fillId="10" borderId="18" xfId="0" applyNumberFormat="1" applyFon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3" fontId="3" fillId="3" borderId="41" xfId="0" applyNumberFormat="1" applyFont="1" applyFill="1" applyBorder="1" applyAlignment="1">
      <alignment horizontal="center" vertical="center" wrapText="1"/>
    </xf>
    <xf numFmtId="3" fontId="3" fillId="3" borderId="45" xfId="0" applyNumberFormat="1" applyFont="1" applyFill="1" applyBorder="1" applyAlignment="1">
      <alignment horizontal="center" vertical="center" wrapText="1"/>
    </xf>
    <xf numFmtId="3" fontId="3" fillId="3" borderId="46" xfId="0" applyNumberFormat="1" applyFont="1" applyFill="1" applyBorder="1" applyAlignment="1">
      <alignment horizontal="center" vertical="center" wrapText="1"/>
    </xf>
    <xf numFmtId="3" fontId="3" fillId="3" borderId="47" xfId="0" applyNumberFormat="1" applyFont="1" applyFill="1" applyBorder="1" applyAlignment="1">
      <alignment horizontal="center" vertical="center" wrapText="1"/>
    </xf>
    <xf numFmtId="3" fontId="3" fillId="3" borderId="20" xfId="0" applyNumberFormat="1" applyFont="1" applyFill="1" applyBorder="1" applyAlignment="1">
      <alignment horizontal="center" vertical="center" wrapText="1"/>
    </xf>
    <xf numFmtId="3" fontId="3" fillId="3" borderId="18"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center" wrapText="1"/>
    </xf>
    <xf numFmtId="10" fontId="0" fillId="4" borderId="18" xfId="0" applyNumberFormat="1" applyFont="1" applyFill="1" applyBorder="1" applyAlignment="1">
      <alignment horizontal="center" vertical="center" wrapText="1"/>
    </xf>
    <xf numFmtId="10" fontId="0" fillId="4" borderId="21" xfId="0" applyNumberFormat="1" applyFont="1" applyFill="1" applyBorder="1" applyAlignment="1">
      <alignment horizontal="center" vertical="center" wrapText="1"/>
    </xf>
    <xf numFmtId="0" fontId="14" fillId="10" borderId="77"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78" xfId="0" applyFont="1" applyFill="1" applyBorder="1" applyAlignment="1">
      <alignment horizontal="left" vertical="center" wrapText="1"/>
    </xf>
    <xf numFmtId="0" fontId="14" fillId="10" borderId="49" xfId="0" applyFont="1" applyFill="1" applyBorder="1" applyAlignment="1">
      <alignment horizontal="left" vertical="center" wrapText="1"/>
    </xf>
    <xf numFmtId="0" fontId="14" fillId="13" borderId="77" xfId="0" applyFont="1" applyFill="1" applyBorder="1" applyAlignment="1">
      <alignment horizontal="left" vertical="center" wrapText="1"/>
    </xf>
    <xf numFmtId="0" fontId="14" fillId="13" borderId="0" xfId="0" applyFont="1" applyFill="1" applyBorder="1" applyAlignment="1">
      <alignment horizontal="left" vertical="center" wrapText="1"/>
    </xf>
    <xf numFmtId="0" fontId="11" fillId="10" borderId="77" xfId="0" applyFont="1" applyFill="1" applyBorder="1" applyAlignment="1">
      <alignment horizontal="left" vertical="center" wrapText="1"/>
    </xf>
    <xf numFmtId="0" fontId="11" fillId="10" borderId="0" xfId="0" applyFont="1" applyFill="1" applyBorder="1" applyAlignment="1">
      <alignment horizontal="left" vertical="center" wrapText="1"/>
    </xf>
    <xf numFmtId="0" fontId="14" fillId="3" borderId="7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11" fillId="5" borderId="72"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7" fillId="5" borderId="16"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11" fillId="8" borderId="1" xfId="0" applyFont="1" applyFill="1" applyBorder="1" applyAlignment="1">
      <alignment horizontal="center" vertical="top" wrapText="1"/>
    </xf>
    <xf numFmtId="0" fontId="11" fillId="8" borderId="3" xfId="0" applyFont="1" applyFill="1" applyBorder="1" applyAlignment="1">
      <alignment horizontal="center" vertical="top" wrapText="1"/>
    </xf>
    <xf numFmtId="0" fontId="11" fillId="8" borderId="2" xfId="0" applyFont="1" applyFill="1" applyBorder="1" applyAlignment="1">
      <alignment horizontal="center" vertical="top" wrapText="1"/>
    </xf>
    <xf numFmtId="0" fontId="11" fillId="8" borderId="4" xfId="0" applyFont="1" applyFill="1" applyBorder="1" applyAlignment="1">
      <alignment horizontal="center" vertical="top" wrapText="1"/>
    </xf>
    <xf numFmtId="0" fontId="9" fillId="9" borderId="2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5" fillId="10" borderId="26"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3" borderId="74" xfId="0" applyFont="1" applyFill="1" applyBorder="1" applyAlignment="1">
      <alignment horizontal="left" vertical="center" wrapText="1"/>
    </xf>
    <xf numFmtId="0" fontId="11" fillId="3" borderId="75" xfId="0" applyFont="1" applyFill="1" applyBorder="1" applyAlignment="1">
      <alignment horizontal="left" vertical="center" wrapText="1"/>
    </xf>
    <xf numFmtId="0" fontId="11" fillId="3" borderId="76" xfId="0" applyFont="1" applyFill="1" applyBorder="1" applyAlignment="1">
      <alignment horizontal="left" vertical="center" wrapText="1"/>
    </xf>
    <xf numFmtId="0" fontId="14" fillId="11" borderId="67" xfId="0" applyFont="1" applyFill="1" applyBorder="1" applyAlignment="1">
      <alignment horizontal="left" vertical="center" wrapText="1"/>
    </xf>
    <xf numFmtId="0" fontId="14" fillId="11" borderId="63" xfId="0" applyFont="1" applyFill="1" applyBorder="1" applyAlignment="1">
      <alignment horizontal="left" vertical="center" wrapText="1"/>
    </xf>
    <xf numFmtId="0" fontId="14" fillId="11" borderId="68" xfId="0" applyFont="1" applyFill="1" applyBorder="1" applyAlignment="1">
      <alignment horizontal="left" vertical="center" wrapText="1"/>
    </xf>
    <xf numFmtId="0" fontId="14" fillId="10" borderId="69" xfId="0" applyFont="1" applyFill="1" applyBorder="1" applyAlignment="1">
      <alignment horizontal="left" vertical="center" wrapText="1"/>
    </xf>
    <xf numFmtId="0" fontId="14" fillId="10" borderId="48" xfId="0" applyFont="1" applyFill="1" applyBorder="1" applyAlignment="1">
      <alignment horizontal="left" vertical="center" wrapText="1"/>
    </xf>
    <xf numFmtId="0" fontId="14" fillId="10" borderId="70" xfId="0" applyFont="1" applyFill="1" applyBorder="1" applyAlignment="1">
      <alignment horizontal="left" vertical="center" wrapText="1"/>
    </xf>
    <xf numFmtId="2" fontId="6" fillId="9" borderId="64" xfId="0" applyNumberFormat="1" applyFont="1" applyFill="1" applyBorder="1" applyAlignment="1">
      <alignment horizontal="center" vertical="center" wrapText="1"/>
    </xf>
    <xf numFmtId="2" fontId="6" fillId="9" borderId="65" xfId="0" applyNumberFormat="1" applyFont="1" applyFill="1" applyBorder="1" applyAlignment="1">
      <alignment horizontal="center" vertical="center" wrapText="1"/>
    </xf>
    <xf numFmtId="2" fontId="6" fillId="9" borderId="66" xfId="0" applyNumberFormat="1" applyFont="1" applyFill="1" applyBorder="1" applyAlignment="1">
      <alignment horizontal="center" vertical="center" wrapText="1"/>
    </xf>
    <xf numFmtId="2" fontId="6" fillId="9" borderId="67" xfId="0" applyNumberFormat="1" applyFont="1" applyFill="1" applyBorder="1" applyAlignment="1">
      <alignment horizontal="center" vertical="center" wrapText="1"/>
    </xf>
    <xf numFmtId="2" fontId="6" fillId="9" borderId="63" xfId="0" applyNumberFormat="1" applyFont="1" applyFill="1" applyBorder="1" applyAlignment="1">
      <alignment horizontal="center" vertical="center" wrapText="1"/>
    </xf>
    <xf numFmtId="2" fontId="6" fillId="9" borderId="68" xfId="0" applyNumberFormat="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8"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19"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2" fontId="6" fillId="9" borderId="69" xfId="0" applyNumberFormat="1" applyFont="1" applyFill="1" applyBorder="1" applyAlignment="1">
      <alignment horizontal="center" vertical="center" wrapText="1"/>
    </xf>
    <xf numFmtId="2" fontId="6" fillId="9" borderId="48" xfId="0" applyNumberFormat="1" applyFont="1" applyFill="1" applyBorder="1" applyAlignment="1">
      <alignment horizontal="center" vertical="center" wrapText="1"/>
    </xf>
    <xf numFmtId="2" fontId="6" fillId="9" borderId="70" xfId="0" applyNumberFormat="1" applyFont="1" applyFill="1" applyBorder="1" applyAlignment="1">
      <alignment horizontal="center" vertical="center" wrapText="1"/>
    </xf>
    <xf numFmtId="2" fontId="6" fillId="9" borderId="35" xfId="0" applyNumberFormat="1" applyFont="1" applyFill="1" applyBorder="1" applyAlignment="1">
      <alignment horizontal="center" vertical="center" wrapText="1"/>
    </xf>
    <xf numFmtId="2" fontId="6" fillId="9" borderId="36" xfId="0" applyNumberFormat="1" applyFont="1" applyFill="1" applyBorder="1" applyAlignment="1">
      <alignment horizontal="center" vertical="center" wrapText="1"/>
    </xf>
    <xf numFmtId="2" fontId="6" fillId="9" borderId="34" xfId="0" applyNumberFormat="1" applyFont="1" applyFill="1" applyBorder="1" applyAlignment="1">
      <alignment horizontal="center" vertical="center" wrapText="1"/>
    </xf>
    <xf numFmtId="0" fontId="18" fillId="0" borderId="0" xfId="0" applyFont="1" applyAlignment="1">
      <alignment horizontal="center" vertical="center" wrapText="1"/>
    </xf>
    <xf numFmtId="0" fontId="17" fillId="0" borderId="48" xfId="0" applyFont="1" applyBorder="1" applyAlignment="1">
      <alignment horizontal="center" vertical="top"/>
    </xf>
    <xf numFmtId="0" fontId="18" fillId="0" borderId="0" xfId="0" applyFont="1" applyBorder="1" applyAlignment="1">
      <alignment horizontal="center" vertical="center" wrapText="1"/>
    </xf>
    <xf numFmtId="0" fontId="17" fillId="0" borderId="0" xfId="0" applyFont="1" applyAlignment="1">
      <alignment horizontal="center" vertical="center"/>
    </xf>
    <xf numFmtId="0" fontId="17" fillId="0" borderId="48" xfId="0" applyFont="1" applyBorder="1" applyAlignment="1">
      <alignment horizontal="center" vertical="center"/>
    </xf>
    <xf numFmtId="0" fontId="18" fillId="0" borderId="0" xfId="0" applyFont="1" applyBorder="1" applyAlignment="1">
      <alignment horizontal="center" vertical="top" wrapText="1"/>
    </xf>
    <xf numFmtId="4" fontId="7" fillId="9" borderId="45" xfId="0" applyNumberFormat="1" applyFont="1" applyFill="1" applyBorder="1" applyAlignment="1">
      <alignment horizontal="center" vertical="center" wrapText="1"/>
    </xf>
    <xf numFmtId="4" fontId="7" fillId="9" borderId="46" xfId="0" applyNumberFormat="1" applyFont="1" applyFill="1" applyBorder="1" applyAlignment="1">
      <alignment horizontal="center" vertical="center" wrapText="1"/>
    </xf>
    <xf numFmtId="4" fontId="7" fillId="9" borderId="47" xfId="0" applyNumberFormat="1" applyFont="1" applyFill="1" applyBorder="1" applyAlignment="1">
      <alignment horizontal="center" vertical="center" wrapText="1"/>
    </xf>
    <xf numFmtId="4" fontId="7" fillId="9" borderId="20" xfId="0" applyNumberFormat="1" applyFont="1" applyFill="1" applyBorder="1" applyAlignment="1">
      <alignment horizontal="center" vertical="center" wrapText="1"/>
    </xf>
    <xf numFmtId="10" fontId="13" fillId="4" borderId="69" xfId="0" applyNumberFormat="1" applyFont="1" applyFill="1" applyBorder="1" applyAlignment="1">
      <alignment horizontal="center" vertical="center" wrapText="1"/>
    </xf>
    <xf numFmtId="0" fontId="3" fillId="3" borderId="37" xfId="0" applyFont="1" applyFill="1" applyBorder="1" applyAlignment="1">
      <alignment horizontal="left" vertical="center" wrapText="1"/>
    </xf>
    <xf numFmtId="0" fontId="4" fillId="10" borderId="5" xfId="0" applyFont="1" applyFill="1" applyBorder="1" applyAlignment="1">
      <alignment horizontal="justify" vertical="center" wrapText="1"/>
    </xf>
    <xf numFmtId="0" fontId="4" fillId="10" borderId="5" xfId="0" applyFont="1" applyFill="1" applyBorder="1" applyAlignment="1">
      <alignment horizontal="left" vertical="center" wrapText="1"/>
    </xf>
    <xf numFmtId="0" fontId="3" fillId="10" borderId="5" xfId="0" applyFont="1" applyFill="1" applyBorder="1" applyAlignment="1">
      <alignment horizontal="center" vertical="center" wrapText="1"/>
    </xf>
    <xf numFmtId="0" fontId="4" fillId="10" borderId="17"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5"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0" fillId="0" borderId="23" xfId="0" applyBorder="1"/>
    <xf numFmtId="0" fontId="0" fillId="0" borderId="8" xfId="0" applyBorder="1"/>
    <xf numFmtId="0" fontId="14" fillId="3" borderId="79" xfId="0" applyFont="1" applyFill="1" applyBorder="1" applyAlignment="1">
      <alignment horizontal="left" vertical="center" wrapText="1"/>
    </xf>
    <xf numFmtId="0" fontId="14" fillId="10" borderId="80" xfId="0" applyFont="1" applyFill="1" applyBorder="1" applyAlignment="1">
      <alignment horizontal="left" vertical="center" wrapText="1"/>
    </xf>
    <xf numFmtId="0" fontId="11" fillId="10" borderId="79" xfId="0" applyFont="1" applyFill="1" applyBorder="1" applyAlignment="1">
      <alignment horizontal="left" vertical="center" wrapText="1"/>
    </xf>
    <xf numFmtId="0" fontId="14" fillId="13" borderId="79" xfId="0" applyFont="1" applyFill="1" applyBorder="1" applyAlignment="1">
      <alignment horizontal="left" vertical="center" wrapText="1"/>
    </xf>
    <xf numFmtId="0" fontId="14" fillId="10" borderId="79" xfId="0" applyFont="1" applyFill="1" applyBorder="1" applyAlignment="1">
      <alignment horizontal="left" vertical="center" wrapText="1"/>
    </xf>
    <xf numFmtId="0" fontId="4" fillId="3" borderId="81" xfId="0" applyFont="1" applyFill="1" applyBorder="1" applyAlignment="1">
      <alignment horizontal="left" vertical="center" wrapText="1"/>
    </xf>
    <xf numFmtId="0" fontId="4" fillId="3" borderId="82" xfId="0" applyFont="1" applyFill="1" applyBorder="1" applyAlignment="1">
      <alignment horizontal="justify" vertical="center" wrapText="1"/>
    </xf>
    <xf numFmtId="0" fontId="3" fillId="3" borderId="82" xfId="0" applyFont="1" applyFill="1" applyBorder="1" applyAlignment="1">
      <alignment horizontal="justify" vertical="center" wrapText="1"/>
    </xf>
    <xf numFmtId="0" fontId="3" fillId="3" borderId="82" xfId="0" applyFont="1" applyFill="1" applyBorder="1" applyAlignment="1">
      <alignment horizontal="center" vertical="center" wrapText="1"/>
    </xf>
    <xf numFmtId="0" fontId="3" fillId="3" borderId="83" xfId="0" applyFont="1" applyFill="1" applyBorder="1" applyAlignment="1">
      <alignment horizontal="left" vertical="center" wrapText="1"/>
    </xf>
    <xf numFmtId="3" fontId="3" fillId="3" borderId="84" xfId="0" applyNumberFormat="1" applyFont="1" applyFill="1" applyBorder="1" applyAlignment="1">
      <alignment horizontal="center" vertical="center" wrapText="1"/>
    </xf>
    <xf numFmtId="3" fontId="3" fillId="3" borderId="85" xfId="0" applyNumberFormat="1" applyFont="1" applyFill="1" applyBorder="1" applyAlignment="1">
      <alignment horizontal="center" vertical="center" wrapText="1"/>
    </xf>
    <xf numFmtId="3" fontId="3" fillId="3" borderId="86" xfId="0" applyNumberFormat="1" applyFont="1" applyFill="1" applyBorder="1" applyAlignment="1">
      <alignment horizontal="center" vertical="center" wrapText="1"/>
    </xf>
    <xf numFmtId="3" fontId="3" fillId="3" borderId="87" xfId="0" applyNumberFormat="1" applyFont="1" applyFill="1" applyBorder="1" applyAlignment="1">
      <alignment horizontal="center" vertical="center" wrapText="1"/>
    </xf>
    <xf numFmtId="3" fontId="3" fillId="0" borderId="88" xfId="0" applyNumberFormat="1" applyFont="1" applyFill="1" applyBorder="1" applyAlignment="1">
      <alignment horizontal="center" vertical="center" wrapText="1"/>
    </xf>
    <xf numFmtId="3" fontId="3" fillId="0" borderId="89" xfId="0" applyNumberFormat="1" applyFont="1" applyFill="1" applyBorder="1" applyAlignment="1">
      <alignment horizontal="center" vertical="center" wrapText="1"/>
    </xf>
    <xf numFmtId="3" fontId="3" fillId="0" borderId="90" xfId="0" applyNumberFormat="1" applyFont="1" applyFill="1" applyBorder="1" applyAlignment="1">
      <alignment horizontal="center" vertical="center" wrapText="1"/>
    </xf>
    <xf numFmtId="10" fontId="13" fillId="4" borderId="88" xfId="0" applyNumberFormat="1" applyFont="1" applyFill="1" applyBorder="1" applyAlignment="1">
      <alignment horizontal="center" vertical="center" wrapText="1"/>
    </xf>
    <xf numFmtId="10" fontId="0" fillId="4" borderId="89" xfId="0" applyNumberFormat="1" applyFill="1" applyBorder="1" applyAlignment="1">
      <alignment horizontal="center" vertical="center" wrapText="1"/>
    </xf>
    <xf numFmtId="10" fontId="12" fillId="4" borderId="91" xfId="0" applyNumberFormat="1" applyFont="1" applyFill="1" applyBorder="1" applyAlignment="1">
      <alignment horizontal="center" vertical="center" wrapText="1"/>
    </xf>
    <xf numFmtId="0" fontId="14" fillId="13" borderId="35" xfId="0" applyFont="1" applyFill="1" applyBorder="1" applyAlignment="1">
      <alignment horizontal="left" vertical="center" wrapText="1"/>
    </xf>
    <xf numFmtId="0" fontId="14" fillId="13" borderId="36" xfId="0" applyFont="1" applyFill="1" applyBorder="1" applyAlignment="1">
      <alignment horizontal="left" vertical="center" wrapText="1"/>
    </xf>
    <xf numFmtId="0" fontId="14" fillId="13" borderId="34" xfId="0" applyFont="1" applyFill="1" applyBorder="1" applyAlignment="1">
      <alignment horizontal="left" vertical="center" wrapText="1"/>
    </xf>
    <xf numFmtId="10" fontId="0" fillId="4" borderId="93" xfId="0" applyNumberFormat="1" applyFill="1" applyBorder="1" applyAlignment="1">
      <alignment horizontal="center" vertical="center" wrapText="1"/>
    </xf>
    <xf numFmtId="10" fontId="0" fillId="4" borderId="92" xfId="0" applyNumberFormat="1" applyFill="1" applyBorder="1" applyAlignment="1">
      <alignment horizontal="center" vertical="center" wrapText="1"/>
    </xf>
  </cellXfs>
  <cellStyles count="3">
    <cellStyle name="Moneda" xfId="2" builtinId="4"/>
    <cellStyle name="Normal" xfId="0" builtinId="0"/>
    <cellStyle name="Porcentaje" xfId="1" builtinId="5"/>
  </cellStyles>
  <dxfs count="72">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B05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B050"/>
        </patternFill>
      </fill>
    </dxf>
    <dxf>
      <fill>
        <patternFill>
          <bgColor theme="0"/>
        </patternFill>
      </fill>
    </dxf>
  </dxfs>
  <tableStyles count="0" defaultTableStyle="TableStyleMedium2" defaultPivotStyle="PivotStyleLight16"/>
  <colors>
    <mruColors>
      <color rgb="FFEAB91F"/>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147983</xdr:rowOff>
    </xdr:from>
    <xdr:to>
      <xdr:col>1</xdr:col>
      <xdr:colOff>1001942</xdr:colOff>
      <xdr:row>7</xdr:row>
      <xdr:rowOff>126693</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19483"/>
          <a:ext cx="2667000" cy="1678868"/>
        </a:xfrm>
        <a:prstGeom prst="rect">
          <a:avLst/>
        </a:prstGeom>
      </xdr:spPr>
    </xdr:pic>
    <xdr:clientData/>
  </xdr:twoCellAnchor>
  <xdr:twoCellAnchor editAs="oneCell">
    <xdr:from>
      <xdr:col>1</xdr:col>
      <xdr:colOff>1714501</xdr:colOff>
      <xdr:row>3</xdr:row>
      <xdr:rowOff>61392</xdr:rowOff>
    </xdr:from>
    <xdr:to>
      <xdr:col>2</xdr:col>
      <xdr:colOff>520133</xdr:colOff>
      <xdr:row>8</xdr:row>
      <xdr:rowOff>180543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1131094</xdr:colOff>
      <xdr:row>3</xdr:row>
      <xdr:rowOff>44648</xdr:rowOff>
    </xdr:from>
    <xdr:to>
      <xdr:col>22</xdr:col>
      <xdr:colOff>3156744</xdr:colOff>
      <xdr:row>9</xdr:row>
      <xdr:rowOff>40396</xdr:rowOff>
    </xdr:to>
    <xdr:pic>
      <xdr:nvPicPr>
        <xdr:cNvPr id="6" name="Imagen 5">
          <a:extLst>
            <a:ext uri="{FF2B5EF4-FFF2-40B4-BE49-F238E27FC236}">
              <a16:creationId xmlns:a16="http://schemas.microsoft.com/office/drawing/2014/main" id="{CEC3D979-2BA3-496E-BE0C-192F8AFB2DEA}"/>
            </a:ext>
          </a:extLst>
        </xdr:cNvPr>
        <xdr:cNvPicPr>
          <a:picLocks noChangeAspect="1"/>
        </xdr:cNvPicPr>
      </xdr:nvPicPr>
      <xdr:blipFill rotWithShape="1">
        <a:blip xmlns:r="http://schemas.openxmlformats.org/officeDocument/2006/relationships" r:embed="rId3"/>
        <a:srcRect l="25953" t="32381" r="46785" b="17037"/>
        <a:stretch/>
      </xdr:blipFill>
      <xdr:spPr>
        <a:xfrm>
          <a:off x="31893867" y="625078"/>
          <a:ext cx="2025650" cy="20942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Z53"/>
  <sheetViews>
    <sheetView tabSelected="1" zoomScale="70" zoomScaleNormal="70" workbookViewId="0">
      <selection activeCell="K16" sqref="K16"/>
    </sheetView>
  </sheetViews>
  <sheetFormatPr baseColWidth="10" defaultColWidth="11.42578125" defaultRowHeight="15" x14ac:dyDescent="0.25"/>
  <cols>
    <col min="1" max="1" width="24.7109375" customWidth="1"/>
    <col min="2" max="2" width="48" customWidth="1"/>
    <col min="3" max="5" width="31.42578125" customWidth="1"/>
    <col min="6" max="6" width="22.5703125" customWidth="1"/>
    <col min="7" max="10" width="24" bestFit="1" customWidth="1"/>
    <col min="11" max="11" width="24.5703125" bestFit="1" customWidth="1"/>
    <col min="12" max="14" width="16.85546875" customWidth="1"/>
    <col min="15" max="22" width="18.140625" customWidth="1"/>
    <col min="23" max="23" width="61.85546875" customWidth="1"/>
    <col min="24" max="26" width="19" customWidth="1"/>
  </cols>
  <sheetData>
    <row r="3" spans="1:26" ht="15.75" thickBot="1" x14ac:dyDescent="0.3"/>
    <row r="4" spans="1:26" ht="63" customHeight="1" x14ac:dyDescent="0.25">
      <c r="D4" s="130" t="s">
        <v>0</v>
      </c>
      <c r="E4" s="131"/>
      <c r="F4" s="131"/>
      <c r="G4" s="131"/>
      <c r="H4" s="131"/>
      <c r="I4" s="131"/>
      <c r="J4" s="131"/>
      <c r="K4" s="131"/>
      <c r="L4" s="131"/>
      <c r="M4" s="131"/>
      <c r="N4" s="131"/>
      <c r="O4" s="131"/>
      <c r="P4" s="131"/>
      <c r="Q4" s="131"/>
      <c r="R4" s="131"/>
      <c r="S4" s="132"/>
    </row>
    <row r="5" spans="1:26" ht="30" customHeight="1" x14ac:dyDescent="0.25">
      <c r="D5" s="133" t="s">
        <v>1</v>
      </c>
      <c r="E5" s="134"/>
      <c r="F5" s="134"/>
      <c r="G5" s="134"/>
      <c r="H5" s="134"/>
      <c r="I5" s="134"/>
      <c r="J5" s="134"/>
      <c r="K5" s="134"/>
      <c r="L5" s="134"/>
      <c r="M5" s="134"/>
      <c r="N5" s="134"/>
      <c r="O5" s="134"/>
      <c r="P5" s="134"/>
      <c r="Q5" s="134"/>
      <c r="R5" s="134"/>
      <c r="S5" s="135"/>
    </row>
    <row r="6" spans="1:26" ht="26.25" customHeight="1" x14ac:dyDescent="0.25">
      <c r="D6" s="145" t="s">
        <v>93</v>
      </c>
      <c r="E6" s="146"/>
      <c r="F6" s="146"/>
      <c r="G6" s="146"/>
      <c r="H6" s="146"/>
      <c r="I6" s="146"/>
      <c r="J6" s="146"/>
      <c r="K6" s="146"/>
      <c r="L6" s="146"/>
      <c r="M6" s="146"/>
      <c r="N6" s="146"/>
      <c r="O6" s="146"/>
      <c r="P6" s="146"/>
      <c r="Q6" s="146"/>
      <c r="R6" s="146"/>
      <c r="S6" s="147"/>
    </row>
    <row r="7" spans="1:26" ht="15.75" thickBot="1" x14ac:dyDescent="0.3">
      <c r="D7" s="148"/>
      <c r="E7" s="149"/>
      <c r="F7" s="149"/>
      <c r="G7" s="149"/>
      <c r="H7" s="149"/>
      <c r="I7" s="149"/>
      <c r="J7" s="149"/>
      <c r="K7" s="149"/>
      <c r="L7" s="149"/>
      <c r="M7" s="149"/>
      <c r="N7" s="149"/>
      <c r="O7" s="149"/>
      <c r="P7" s="149"/>
      <c r="Q7" s="149"/>
      <c r="R7" s="149"/>
      <c r="S7" s="150"/>
    </row>
    <row r="11" spans="1:26" ht="4.5" customHeight="1" thickBot="1" x14ac:dyDescent="0.3"/>
    <row r="12" spans="1:26" ht="24" customHeight="1" thickBot="1" x14ac:dyDescent="0.3">
      <c r="A12" s="172"/>
      <c r="B12" s="173"/>
      <c r="C12" s="173"/>
      <c r="D12" s="173"/>
      <c r="E12" s="173"/>
      <c r="F12" s="137" t="s">
        <v>2</v>
      </c>
      <c r="G12" s="138"/>
      <c r="H12" s="138"/>
      <c r="I12" s="138"/>
      <c r="J12" s="138"/>
      <c r="K12" s="138"/>
      <c r="L12" s="138"/>
      <c r="M12" s="138"/>
      <c r="N12" s="138"/>
      <c r="O12" s="138"/>
      <c r="P12" s="138"/>
      <c r="Q12" s="138"/>
      <c r="R12" s="138"/>
      <c r="S12" s="138"/>
      <c r="T12" s="138"/>
      <c r="U12" s="138"/>
      <c r="V12" s="139"/>
      <c r="W12" s="91" t="s">
        <v>3</v>
      </c>
      <c r="X12" s="92"/>
      <c r="Y12" s="92"/>
      <c r="Z12" s="93"/>
    </row>
    <row r="13" spans="1:26" ht="28.5" customHeight="1" thickTop="1" thickBot="1" x14ac:dyDescent="0.3">
      <c r="A13" s="97" t="s">
        <v>4</v>
      </c>
      <c r="B13" s="99" t="s">
        <v>5</v>
      </c>
      <c r="C13" s="136" t="s">
        <v>6</v>
      </c>
      <c r="D13" s="136"/>
      <c r="E13" s="136"/>
      <c r="F13" s="140" t="s">
        <v>7</v>
      </c>
      <c r="G13" s="140"/>
      <c r="H13" s="140"/>
      <c r="I13" s="140"/>
      <c r="J13" s="141"/>
      <c r="K13" s="142" t="s">
        <v>8</v>
      </c>
      <c r="L13" s="143"/>
      <c r="M13" s="143"/>
      <c r="N13" s="144"/>
      <c r="O13" s="107" t="s">
        <v>9</v>
      </c>
      <c r="P13" s="108"/>
      <c r="Q13" s="108"/>
      <c r="R13" s="109"/>
      <c r="S13" s="107" t="s">
        <v>10</v>
      </c>
      <c r="T13" s="108"/>
      <c r="U13" s="108"/>
      <c r="V13" s="108"/>
      <c r="W13" s="94"/>
      <c r="X13" s="95"/>
      <c r="Y13" s="95"/>
      <c r="Z13" s="96"/>
    </row>
    <row r="14" spans="1:26" ht="143.25" customHeight="1" x14ac:dyDescent="0.25">
      <c r="A14" s="98"/>
      <c r="B14" s="100"/>
      <c r="C14" s="54" t="s">
        <v>11</v>
      </c>
      <c r="D14" s="54" t="s">
        <v>12</v>
      </c>
      <c r="E14" s="5" t="s">
        <v>13</v>
      </c>
      <c r="F14" s="32" t="s">
        <v>14</v>
      </c>
      <c r="G14" s="33" t="s">
        <v>15</v>
      </c>
      <c r="H14" s="55" t="s">
        <v>16</v>
      </c>
      <c r="I14" s="34" t="s">
        <v>17</v>
      </c>
      <c r="J14" s="56" t="s">
        <v>18</v>
      </c>
      <c r="K14" s="33" t="s">
        <v>15</v>
      </c>
      <c r="L14" s="55" t="s">
        <v>16</v>
      </c>
      <c r="M14" s="34" t="s">
        <v>17</v>
      </c>
      <c r="N14" s="56" t="s">
        <v>18</v>
      </c>
      <c r="O14" s="35" t="s">
        <v>15</v>
      </c>
      <c r="P14" s="36" t="s">
        <v>16</v>
      </c>
      <c r="Q14" s="37" t="s">
        <v>17</v>
      </c>
      <c r="R14" s="38" t="s">
        <v>18</v>
      </c>
      <c r="S14" s="35" t="s">
        <v>15</v>
      </c>
      <c r="T14" s="36" t="s">
        <v>16</v>
      </c>
      <c r="U14" s="37" t="s">
        <v>17</v>
      </c>
      <c r="V14" s="38" t="s">
        <v>18</v>
      </c>
      <c r="W14" s="118" t="s">
        <v>19</v>
      </c>
      <c r="X14" s="119"/>
      <c r="Y14" s="119"/>
      <c r="Z14" s="120"/>
    </row>
    <row r="15" spans="1:26" ht="223.5" customHeight="1" x14ac:dyDescent="0.25">
      <c r="A15" s="14" t="s">
        <v>20</v>
      </c>
      <c r="B15" s="162" t="s">
        <v>103</v>
      </c>
      <c r="C15" s="8" t="s">
        <v>21</v>
      </c>
      <c r="D15" s="9" t="s">
        <v>22</v>
      </c>
      <c r="E15" s="10" t="s">
        <v>102</v>
      </c>
      <c r="F15" s="19">
        <v>54</v>
      </c>
      <c r="G15" s="20">
        <v>54</v>
      </c>
      <c r="H15" s="21">
        <v>54</v>
      </c>
      <c r="I15" s="22">
        <v>54</v>
      </c>
      <c r="J15" s="21">
        <v>54</v>
      </c>
      <c r="K15" s="20">
        <v>48</v>
      </c>
      <c r="L15" s="11" t="s">
        <v>23</v>
      </c>
      <c r="M15" s="12" t="s">
        <v>23</v>
      </c>
      <c r="N15" s="13" t="s">
        <v>23</v>
      </c>
      <c r="O15" s="30">
        <f>IFERROR(K15/G15,"ND")</f>
        <v>0.88888888888888884</v>
      </c>
      <c r="P15" s="15" t="str">
        <f>IFERROR((G15+H15)/B15,"NO APLICA")</f>
        <v>NO APLICA</v>
      </c>
      <c r="Q15" s="15" t="str">
        <f>IFERROR((G15+H15+I15)/B15,"NO APLICA")</f>
        <v>NO APLICA</v>
      </c>
      <c r="R15" s="16" t="str">
        <f>IFERROR((G15+H15+I15+J15)/B15,"NO APLICA")</f>
        <v>NO APLICA</v>
      </c>
      <c r="S15" s="28">
        <f>IFERROR(K15/F15,"NO APLICA")</f>
        <v>0.88888888888888884</v>
      </c>
      <c r="T15" s="15" t="str">
        <f>IFERROR((K15+L15)/F15,"NO APLICA")</f>
        <v>NO APLICA</v>
      </c>
      <c r="U15" s="15" t="str">
        <f>IFERROR((K15+L15+M15)/F15,"NO APLICA")</f>
        <v>NO APLICA</v>
      </c>
      <c r="V15" s="16" t="str">
        <f>IFERROR((K15+L15+M15+N15)/F15,"NO APLICA")</f>
        <v>NO APLICA</v>
      </c>
      <c r="W15" s="121" t="s">
        <v>94</v>
      </c>
      <c r="X15" s="122"/>
      <c r="Y15" s="122"/>
      <c r="Z15" s="123"/>
    </row>
    <row r="16" spans="1:26" ht="160.5" customHeight="1" x14ac:dyDescent="0.25">
      <c r="A16" s="26" t="s">
        <v>101</v>
      </c>
      <c r="B16" s="23" t="s">
        <v>104</v>
      </c>
      <c r="C16" s="23" t="s">
        <v>40</v>
      </c>
      <c r="D16" s="24" t="s">
        <v>41</v>
      </c>
      <c r="E16" s="25" t="s">
        <v>100</v>
      </c>
      <c r="F16" s="57">
        <f>SUM(G16:J16)</f>
        <v>507541.73</v>
      </c>
      <c r="G16" s="157">
        <v>99594.34</v>
      </c>
      <c r="H16" s="158">
        <v>136136.07999999999</v>
      </c>
      <c r="I16" s="158">
        <v>120806.42</v>
      </c>
      <c r="J16" s="159">
        <v>151004.89000000001</v>
      </c>
      <c r="K16" s="160">
        <v>158241.29</v>
      </c>
      <c r="L16" s="58" t="s">
        <v>23</v>
      </c>
      <c r="M16" s="58" t="s">
        <v>23</v>
      </c>
      <c r="N16" s="58" t="s">
        <v>23</v>
      </c>
      <c r="O16" s="161">
        <f>IFERROR((K16-G16)/G16,"NO APLICA")</f>
        <v>0.58885826242736294</v>
      </c>
      <c r="P16" s="73" t="str">
        <f t="shared" ref="P16:R16" si="0">IFERROR((L16-H16)/H16,"NO APLICA")</f>
        <v>NO APLICA</v>
      </c>
      <c r="Q16" s="73" t="str">
        <f t="shared" si="0"/>
        <v>NO APLICA</v>
      </c>
      <c r="R16" s="74" t="str">
        <f t="shared" si="0"/>
        <v>NO APLICA</v>
      </c>
      <c r="S16" s="28">
        <f>IFERROR(K16/F16,"NO APLICA")</f>
        <v>0.31177986093872523</v>
      </c>
      <c r="T16" s="15" t="str">
        <f>IFERROR((K16+L16)/F16,"NO APLICA")</f>
        <v>NO APLICA</v>
      </c>
      <c r="U16" s="15" t="str">
        <f>IFERROR((K16+L16+M16)/F16,"NO APLICA")</f>
        <v>NO APLICA</v>
      </c>
      <c r="V16" s="16" t="str">
        <f>IFERROR((K16+L16+M16+N16)/F16,"NO APLICA")</f>
        <v>NO APLICA</v>
      </c>
      <c r="W16" s="124" t="s">
        <v>81</v>
      </c>
      <c r="X16" s="125"/>
      <c r="Y16" s="125"/>
      <c r="Z16" s="126"/>
    </row>
    <row r="17" spans="1:26" ht="114" customHeight="1" x14ac:dyDescent="0.25">
      <c r="A17" s="6" t="s">
        <v>82</v>
      </c>
      <c r="B17" s="163" t="s">
        <v>105</v>
      </c>
      <c r="C17" s="164" t="s">
        <v>106</v>
      </c>
      <c r="D17" s="165" t="s">
        <v>41</v>
      </c>
      <c r="E17" s="166" t="s">
        <v>107</v>
      </c>
      <c r="F17" s="59">
        <v>2200</v>
      </c>
      <c r="G17" s="60">
        <v>550</v>
      </c>
      <c r="H17" s="61">
        <v>550</v>
      </c>
      <c r="I17" s="61">
        <v>550</v>
      </c>
      <c r="J17" s="62">
        <v>550</v>
      </c>
      <c r="K17" s="63">
        <v>550</v>
      </c>
      <c r="L17" s="64" t="s">
        <v>23</v>
      </c>
      <c r="M17" s="64" t="s">
        <v>23</v>
      </c>
      <c r="N17" s="65" t="s">
        <v>23</v>
      </c>
      <c r="O17" s="31">
        <f t="shared" ref="O17" si="1">IFERROR(K17/G17,"NO APLICA")</f>
        <v>1</v>
      </c>
      <c r="P17" s="17" t="str">
        <f t="shared" ref="P17:P18" si="2">IFERROR(L17/H17,"NO APLICA")</f>
        <v>NO APLICA</v>
      </c>
      <c r="Q17" s="17" t="str">
        <f t="shared" ref="Q17:Q18" si="3">IFERROR(M17/I17,"NO APLICA")</f>
        <v>NO APLICA</v>
      </c>
      <c r="R17" s="18" t="str">
        <f t="shared" ref="R17:R18" si="4">IFERROR(N17/J17,"NO APLICA")</f>
        <v>NO APLICA</v>
      </c>
      <c r="S17" s="27">
        <f t="shared" ref="S17" si="5">IFERROR(K17/F17,"NO APLICA")</f>
        <v>0.25</v>
      </c>
      <c r="T17" s="15" t="str">
        <f t="shared" ref="T17" si="6">IFERROR((K17+L17)/F17,"NO APLICA")</f>
        <v>NO APLICA</v>
      </c>
      <c r="U17" s="15" t="str">
        <f t="shared" ref="U17" si="7">IFERROR((K17+L17+M17)/F17,"NO APLICA")</f>
        <v>NO APLICA</v>
      </c>
      <c r="V17" s="16" t="str">
        <f t="shared" ref="V17" si="8">IFERROR((K17+L17+M17+N17)/F17,"NO APLICA")</f>
        <v>NO APLICA</v>
      </c>
      <c r="W17" s="127" t="s">
        <v>71</v>
      </c>
      <c r="X17" s="128"/>
      <c r="Y17" s="128"/>
      <c r="Z17" s="129"/>
    </row>
    <row r="18" spans="1:26" ht="124.5" customHeight="1" x14ac:dyDescent="0.25">
      <c r="A18" s="7" t="s">
        <v>24</v>
      </c>
      <c r="B18" s="167" t="s">
        <v>42</v>
      </c>
      <c r="C18" s="168" t="s">
        <v>43</v>
      </c>
      <c r="D18" s="169" t="s">
        <v>41</v>
      </c>
      <c r="E18" s="170" t="s">
        <v>108</v>
      </c>
      <c r="F18" s="66">
        <v>25008</v>
      </c>
      <c r="G18" s="67">
        <v>6252</v>
      </c>
      <c r="H18" s="68">
        <v>6252</v>
      </c>
      <c r="I18" s="68">
        <v>6252</v>
      </c>
      <c r="J18" s="69">
        <v>6252</v>
      </c>
      <c r="K18" s="70">
        <v>6252</v>
      </c>
      <c r="L18" s="71" t="s">
        <v>23</v>
      </c>
      <c r="M18" s="71" t="s">
        <v>23</v>
      </c>
      <c r="N18" s="72" t="s">
        <v>23</v>
      </c>
      <c r="O18" s="31">
        <f>IFERROR(K18/G18,"NO APLICA")</f>
        <v>1</v>
      </c>
      <c r="P18" s="17" t="str">
        <f t="shared" si="2"/>
        <v>NO APLICA</v>
      </c>
      <c r="Q18" s="17" t="str">
        <f t="shared" si="3"/>
        <v>NO APLICA</v>
      </c>
      <c r="R18" s="17" t="str">
        <f t="shared" si="4"/>
        <v>NO APLICA</v>
      </c>
      <c r="S18" s="27">
        <f>IFERROR(K18/F18,"NO APLICA")</f>
        <v>0.25</v>
      </c>
      <c r="T18" s="15" t="str">
        <f>IFERROR((K18+L18)/F18,"NO APLICA")</f>
        <v>NO APLICA</v>
      </c>
      <c r="U18" s="15" t="str">
        <f>IFERROR((K18+L18+M18)/F18,"NO APLICA")</f>
        <v>NO APLICA</v>
      </c>
      <c r="V18" s="16" t="str">
        <f>IFERROR((K18+L18+M18+N18)/F18,"NO APLICA")</f>
        <v>NO APLICA</v>
      </c>
      <c r="W18" s="83" t="s">
        <v>72</v>
      </c>
      <c r="X18" s="84"/>
      <c r="Y18" s="84"/>
      <c r="Z18" s="174"/>
    </row>
    <row r="19" spans="1:26" ht="185.25" customHeight="1" x14ac:dyDescent="0.25">
      <c r="A19" s="7" t="s">
        <v>24</v>
      </c>
      <c r="B19" s="167" t="s">
        <v>44</v>
      </c>
      <c r="C19" s="168" t="s">
        <v>45</v>
      </c>
      <c r="D19" s="169" t="s">
        <v>41</v>
      </c>
      <c r="E19" s="170" t="s">
        <v>109</v>
      </c>
      <c r="F19" s="66">
        <v>900</v>
      </c>
      <c r="G19" s="67">
        <v>300</v>
      </c>
      <c r="H19" s="68">
        <v>250</v>
      </c>
      <c r="I19" s="68">
        <v>200</v>
      </c>
      <c r="J19" s="69">
        <v>150</v>
      </c>
      <c r="K19" s="70">
        <v>167</v>
      </c>
      <c r="L19" s="71" t="s">
        <v>23</v>
      </c>
      <c r="M19" s="71" t="s">
        <v>23</v>
      </c>
      <c r="N19" s="72" t="s">
        <v>23</v>
      </c>
      <c r="O19" s="31">
        <f t="shared" ref="O19:O35" si="9">IFERROR(K19/G19,"NO APLICA")</f>
        <v>0.55666666666666664</v>
      </c>
      <c r="P19" s="17" t="str">
        <f t="shared" ref="P19:P20" si="10">IFERROR(L19/H19,"NO APLICA")</f>
        <v>NO APLICA</v>
      </c>
      <c r="Q19" s="17" t="str">
        <f t="shared" ref="Q19:Q20" si="11">IFERROR(M19/I19,"NO APLICA")</f>
        <v>NO APLICA</v>
      </c>
      <c r="R19" s="17" t="str">
        <f t="shared" ref="R19:R20" si="12">IFERROR(N19/J19,"NO APLICA")</f>
        <v>NO APLICA</v>
      </c>
      <c r="S19" s="27">
        <f t="shared" ref="S19:S34" si="13">IFERROR(K19/F19,"NO APLICA")</f>
        <v>0.18555555555555556</v>
      </c>
      <c r="T19" s="15" t="str">
        <f t="shared" ref="T19:T34" si="14">IFERROR((K19+L19)/F19,"NO APLICA")</f>
        <v>NO APLICA</v>
      </c>
      <c r="U19" s="15" t="str">
        <f t="shared" ref="U19:U34" si="15">IFERROR((K19+L19+M19)/F19,"NO APLICA")</f>
        <v>NO APLICA</v>
      </c>
      <c r="V19" s="16" t="str">
        <f t="shared" ref="V19:V34" si="16">IFERROR((K19+L19+M19+N19)/F19,"NO APLICA")</f>
        <v>NO APLICA</v>
      </c>
      <c r="W19" s="83" t="s">
        <v>78</v>
      </c>
      <c r="X19" s="84"/>
      <c r="Y19" s="84"/>
      <c r="Z19" s="174"/>
    </row>
    <row r="20" spans="1:26" ht="131.25" customHeight="1" x14ac:dyDescent="0.25">
      <c r="A20" s="7" t="s">
        <v>24</v>
      </c>
      <c r="B20" s="167" t="s">
        <v>46</v>
      </c>
      <c r="C20" s="168" t="s">
        <v>47</v>
      </c>
      <c r="D20" s="169" t="s">
        <v>41</v>
      </c>
      <c r="E20" s="170" t="s">
        <v>110</v>
      </c>
      <c r="F20" s="66">
        <v>360</v>
      </c>
      <c r="G20" s="67">
        <v>90</v>
      </c>
      <c r="H20" s="68">
        <v>90</v>
      </c>
      <c r="I20" s="68">
        <v>90</v>
      </c>
      <c r="J20" s="69">
        <v>90</v>
      </c>
      <c r="K20" s="70">
        <v>99</v>
      </c>
      <c r="L20" s="71" t="s">
        <v>23</v>
      </c>
      <c r="M20" s="71" t="s">
        <v>23</v>
      </c>
      <c r="N20" s="72" t="s">
        <v>23</v>
      </c>
      <c r="O20" s="31">
        <f>IFERROR(K20/G20,"NO APLICA")</f>
        <v>1.1000000000000001</v>
      </c>
      <c r="P20" s="17" t="str">
        <f t="shared" si="10"/>
        <v>NO APLICA</v>
      </c>
      <c r="Q20" s="17" t="str">
        <f t="shared" si="11"/>
        <v>NO APLICA</v>
      </c>
      <c r="R20" s="17" t="str">
        <f t="shared" si="12"/>
        <v>NO APLICA</v>
      </c>
      <c r="S20" s="27">
        <f>IFERROR(K20/F20,"NO APLICA")</f>
        <v>0.27500000000000002</v>
      </c>
      <c r="T20" s="15" t="str">
        <f t="shared" si="14"/>
        <v>NO APLICA</v>
      </c>
      <c r="U20" s="15" t="str">
        <f t="shared" si="15"/>
        <v>NO APLICA</v>
      </c>
      <c r="V20" s="16" t="str">
        <f t="shared" si="16"/>
        <v>NO APLICA</v>
      </c>
      <c r="W20" s="83" t="s">
        <v>77</v>
      </c>
      <c r="X20" s="84"/>
      <c r="Y20" s="84"/>
      <c r="Z20" s="174"/>
    </row>
    <row r="21" spans="1:26" ht="114" customHeight="1" x14ac:dyDescent="0.25">
      <c r="A21" s="6" t="s">
        <v>83</v>
      </c>
      <c r="B21" s="163" t="s">
        <v>48</v>
      </c>
      <c r="C21" s="164" t="s">
        <v>49</v>
      </c>
      <c r="D21" s="165" t="s">
        <v>41</v>
      </c>
      <c r="E21" s="166" t="s">
        <v>111</v>
      </c>
      <c r="F21" s="59">
        <v>2</v>
      </c>
      <c r="G21" s="60">
        <v>1</v>
      </c>
      <c r="H21" s="61">
        <v>0</v>
      </c>
      <c r="I21" s="61">
        <v>1</v>
      </c>
      <c r="J21" s="62">
        <v>2</v>
      </c>
      <c r="K21" s="63">
        <v>1</v>
      </c>
      <c r="L21" s="64" t="s">
        <v>23</v>
      </c>
      <c r="M21" s="64" t="s">
        <v>23</v>
      </c>
      <c r="N21" s="65" t="s">
        <v>23</v>
      </c>
      <c r="O21" s="31">
        <f t="shared" si="9"/>
        <v>1</v>
      </c>
      <c r="P21" s="17" t="str">
        <f t="shared" ref="P21:P34" si="17">IFERROR(L21/H21,"NO APLICA")</f>
        <v>NO APLICA</v>
      </c>
      <c r="Q21" s="17" t="str">
        <f t="shared" ref="Q21:Q35" si="18">IFERROR(M21/I21,"NO APLICA")</f>
        <v>NO APLICA</v>
      </c>
      <c r="R21" s="18" t="str">
        <f t="shared" ref="R21:R35" si="19">IFERROR(N21/J21,"NO APLICA")</f>
        <v>NO APLICA</v>
      </c>
      <c r="S21" s="27">
        <f t="shared" si="13"/>
        <v>0.5</v>
      </c>
      <c r="T21" s="15" t="str">
        <f t="shared" si="14"/>
        <v>NO APLICA</v>
      </c>
      <c r="U21" s="15" t="str">
        <f t="shared" si="15"/>
        <v>NO APLICA</v>
      </c>
      <c r="V21" s="16" t="str">
        <f t="shared" si="16"/>
        <v>NO APLICA</v>
      </c>
      <c r="W21" s="77" t="s">
        <v>74</v>
      </c>
      <c r="X21" s="78"/>
      <c r="Y21" s="78"/>
      <c r="Z21" s="175"/>
    </row>
    <row r="22" spans="1:26" ht="114" customHeight="1" x14ac:dyDescent="0.25">
      <c r="A22" s="7" t="s">
        <v>24</v>
      </c>
      <c r="B22" s="167" t="s">
        <v>50</v>
      </c>
      <c r="C22" s="168" t="s">
        <v>51</v>
      </c>
      <c r="D22" s="169" t="s">
        <v>41</v>
      </c>
      <c r="E22" s="170" t="s">
        <v>112</v>
      </c>
      <c r="F22" s="66">
        <v>12</v>
      </c>
      <c r="G22" s="67">
        <v>3</v>
      </c>
      <c r="H22" s="68">
        <v>3</v>
      </c>
      <c r="I22" s="68">
        <v>3</v>
      </c>
      <c r="J22" s="69">
        <v>3</v>
      </c>
      <c r="K22" s="70">
        <v>3</v>
      </c>
      <c r="L22" s="71" t="s">
        <v>23</v>
      </c>
      <c r="M22" s="71" t="s">
        <v>23</v>
      </c>
      <c r="N22" s="72" t="s">
        <v>23</v>
      </c>
      <c r="O22" s="31">
        <f t="shared" si="9"/>
        <v>1</v>
      </c>
      <c r="P22" s="17" t="str">
        <f t="shared" si="17"/>
        <v>NO APLICA</v>
      </c>
      <c r="Q22" s="17" t="str">
        <f t="shared" si="18"/>
        <v>NO APLICA</v>
      </c>
      <c r="R22" s="18" t="str">
        <f t="shared" si="19"/>
        <v>NO APLICA</v>
      </c>
      <c r="S22" s="27">
        <f t="shared" si="13"/>
        <v>0.25</v>
      </c>
      <c r="T22" s="15" t="str">
        <f t="shared" si="14"/>
        <v>NO APLICA</v>
      </c>
      <c r="U22" s="15" t="str">
        <f t="shared" si="15"/>
        <v>NO APLICA</v>
      </c>
      <c r="V22" s="16" t="str">
        <f t="shared" si="16"/>
        <v>NO APLICA</v>
      </c>
      <c r="W22" s="83" t="s">
        <v>73</v>
      </c>
      <c r="X22" s="84"/>
      <c r="Y22" s="84"/>
      <c r="Z22" s="174"/>
    </row>
    <row r="23" spans="1:26" ht="168.75" customHeight="1" x14ac:dyDescent="0.25">
      <c r="A23" s="7" t="s">
        <v>24</v>
      </c>
      <c r="B23" s="167" t="s">
        <v>52</v>
      </c>
      <c r="C23" s="168" t="s">
        <v>53</v>
      </c>
      <c r="D23" s="169" t="s">
        <v>41</v>
      </c>
      <c r="E23" s="170" t="s">
        <v>113</v>
      </c>
      <c r="F23" s="66">
        <v>12</v>
      </c>
      <c r="G23" s="67">
        <v>3</v>
      </c>
      <c r="H23" s="68">
        <v>3</v>
      </c>
      <c r="I23" s="68">
        <v>3</v>
      </c>
      <c r="J23" s="69">
        <v>3</v>
      </c>
      <c r="K23" s="70">
        <v>3</v>
      </c>
      <c r="L23" s="71" t="s">
        <v>23</v>
      </c>
      <c r="M23" s="71" t="s">
        <v>23</v>
      </c>
      <c r="N23" s="72" t="s">
        <v>23</v>
      </c>
      <c r="O23" s="31">
        <f t="shared" si="9"/>
        <v>1</v>
      </c>
      <c r="P23" s="17" t="str">
        <f t="shared" si="17"/>
        <v>NO APLICA</v>
      </c>
      <c r="Q23" s="17" t="str">
        <f t="shared" si="18"/>
        <v>NO APLICA</v>
      </c>
      <c r="R23" s="18" t="str">
        <f t="shared" si="19"/>
        <v>NO APLICA</v>
      </c>
      <c r="S23" s="27">
        <f t="shared" si="13"/>
        <v>0.25</v>
      </c>
      <c r="T23" s="15" t="str">
        <f t="shared" si="14"/>
        <v>NO APLICA</v>
      </c>
      <c r="U23" s="15" t="str">
        <f t="shared" si="15"/>
        <v>NO APLICA</v>
      </c>
      <c r="V23" s="16" t="str">
        <f t="shared" si="16"/>
        <v>NO APLICA</v>
      </c>
      <c r="W23" s="83" t="s">
        <v>75</v>
      </c>
      <c r="X23" s="84"/>
      <c r="Y23" s="84"/>
      <c r="Z23" s="174"/>
    </row>
    <row r="24" spans="1:26" ht="124.5" customHeight="1" x14ac:dyDescent="0.25">
      <c r="A24" s="6" t="s">
        <v>84</v>
      </c>
      <c r="B24" s="163" t="s">
        <v>54</v>
      </c>
      <c r="C24" s="164" t="s">
        <v>55</v>
      </c>
      <c r="D24" s="165" t="s">
        <v>41</v>
      </c>
      <c r="E24" s="166" t="s">
        <v>114</v>
      </c>
      <c r="F24" s="59">
        <v>1100</v>
      </c>
      <c r="G24" s="60">
        <v>500</v>
      </c>
      <c r="H24" s="61">
        <v>200</v>
      </c>
      <c r="I24" s="61">
        <v>200</v>
      </c>
      <c r="J24" s="62">
        <v>200</v>
      </c>
      <c r="K24" s="63">
        <v>890</v>
      </c>
      <c r="L24" s="64" t="s">
        <v>23</v>
      </c>
      <c r="M24" s="64" t="s">
        <v>23</v>
      </c>
      <c r="N24" s="65" t="s">
        <v>23</v>
      </c>
      <c r="O24" s="31">
        <f t="shared" si="9"/>
        <v>1.78</v>
      </c>
      <c r="P24" s="17" t="str">
        <f t="shared" si="17"/>
        <v>NO APLICA</v>
      </c>
      <c r="Q24" s="17" t="str">
        <f t="shared" si="18"/>
        <v>NO APLICA</v>
      </c>
      <c r="R24" s="18" t="str">
        <f t="shared" si="19"/>
        <v>NO APLICA</v>
      </c>
      <c r="S24" s="27">
        <f t="shared" si="13"/>
        <v>0.80909090909090908</v>
      </c>
      <c r="T24" s="15" t="str">
        <f t="shared" si="14"/>
        <v>NO APLICA</v>
      </c>
      <c r="U24" s="15" t="str">
        <f t="shared" si="15"/>
        <v>NO APLICA</v>
      </c>
      <c r="V24" s="16" t="str">
        <f t="shared" si="16"/>
        <v>NO APLICA</v>
      </c>
      <c r="W24" s="81" t="s">
        <v>95</v>
      </c>
      <c r="X24" s="82"/>
      <c r="Y24" s="82"/>
      <c r="Z24" s="176"/>
    </row>
    <row r="25" spans="1:26" ht="143.25" customHeight="1" x14ac:dyDescent="0.25">
      <c r="A25" s="7" t="s">
        <v>24</v>
      </c>
      <c r="B25" s="167" t="s">
        <v>56</v>
      </c>
      <c r="C25" s="168" t="s">
        <v>126</v>
      </c>
      <c r="D25" s="169" t="s">
        <v>41</v>
      </c>
      <c r="E25" s="170" t="s">
        <v>115</v>
      </c>
      <c r="F25" s="66">
        <v>20000</v>
      </c>
      <c r="G25" s="67">
        <v>15000</v>
      </c>
      <c r="H25" s="68">
        <v>2500</v>
      </c>
      <c r="I25" s="68">
        <v>1500</v>
      </c>
      <c r="J25" s="69">
        <v>1000</v>
      </c>
      <c r="K25" s="70">
        <v>32702</v>
      </c>
      <c r="L25" s="71" t="s">
        <v>23</v>
      </c>
      <c r="M25" s="71" t="s">
        <v>23</v>
      </c>
      <c r="N25" s="72" t="s">
        <v>23</v>
      </c>
      <c r="O25" s="31">
        <f t="shared" si="9"/>
        <v>2.1801333333333335</v>
      </c>
      <c r="P25" s="17" t="str">
        <f t="shared" si="17"/>
        <v>NO APLICA</v>
      </c>
      <c r="Q25" s="17" t="str">
        <f t="shared" si="18"/>
        <v>NO APLICA</v>
      </c>
      <c r="R25" s="18" t="str">
        <f t="shared" si="19"/>
        <v>NO APLICA</v>
      </c>
      <c r="S25" s="27">
        <f t="shared" si="13"/>
        <v>1.6351</v>
      </c>
      <c r="T25" s="15" t="str">
        <f t="shared" si="14"/>
        <v>NO APLICA</v>
      </c>
      <c r="U25" s="15" t="str">
        <f t="shared" si="15"/>
        <v>NO APLICA</v>
      </c>
      <c r="V25" s="16" t="str">
        <f t="shared" si="16"/>
        <v>NO APLICA</v>
      </c>
      <c r="W25" s="79" t="s">
        <v>96</v>
      </c>
      <c r="X25" s="80"/>
      <c r="Y25" s="80"/>
      <c r="Z25" s="177"/>
    </row>
    <row r="26" spans="1:26" ht="127.5" customHeight="1" x14ac:dyDescent="0.25">
      <c r="A26" s="7" t="s">
        <v>24</v>
      </c>
      <c r="B26" s="167" t="s">
        <v>57</v>
      </c>
      <c r="C26" s="168" t="s">
        <v>127</v>
      </c>
      <c r="D26" s="169" t="s">
        <v>41</v>
      </c>
      <c r="E26" s="170" t="s">
        <v>116</v>
      </c>
      <c r="F26" s="66">
        <v>1100</v>
      </c>
      <c r="G26" s="67">
        <v>500</v>
      </c>
      <c r="H26" s="68">
        <v>200</v>
      </c>
      <c r="I26" s="68">
        <v>200</v>
      </c>
      <c r="J26" s="69">
        <v>200</v>
      </c>
      <c r="K26" s="70">
        <v>890</v>
      </c>
      <c r="L26" s="71" t="s">
        <v>23</v>
      </c>
      <c r="M26" s="71" t="s">
        <v>23</v>
      </c>
      <c r="N26" s="72" t="s">
        <v>23</v>
      </c>
      <c r="O26" s="31">
        <f t="shared" si="9"/>
        <v>1.78</v>
      </c>
      <c r="P26" s="17" t="str">
        <f t="shared" si="17"/>
        <v>NO APLICA</v>
      </c>
      <c r="Q26" s="17" t="str">
        <f t="shared" si="18"/>
        <v>NO APLICA</v>
      </c>
      <c r="R26" s="18" t="str">
        <f t="shared" si="19"/>
        <v>NO APLICA</v>
      </c>
      <c r="S26" s="27">
        <f t="shared" si="13"/>
        <v>0.80909090909090908</v>
      </c>
      <c r="T26" s="15" t="str">
        <f t="shared" si="14"/>
        <v>NO APLICA</v>
      </c>
      <c r="U26" s="15" t="str">
        <f t="shared" si="15"/>
        <v>NO APLICA</v>
      </c>
      <c r="V26" s="16" t="str">
        <f t="shared" si="16"/>
        <v>NO APLICA</v>
      </c>
      <c r="W26" s="79" t="s">
        <v>97</v>
      </c>
      <c r="X26" s="80"/>
      <c r="Y26" s="80"/>
      <c r="Z26" s="177"/>
    </row>
    <row r="27" spans="1:26" ht="170.25" customHeight="1" x14ac:dyDescent="0.25">
      <c r="A27" s="7" t="s">
        <v>24</v>
      </c>
      <c r="B27" s="167" t="s">
        <v>58</v>
      </c>
      <c r="C27" s="168" t="s">
        <v>128</v>
      </c>
      <c r="D27" s="169" t="s">
        <v>41</v>
      </c>
      <c r="E27" s="170" t="s">
        <v>117</v>
      </c>
      <c r="F27" s="66">
        <v>1040</v>
      </c>
      <c r="G27" s="67">
        <v>500</v>
      </c>
      <c r="H27" s="68">
        <v>180</v>
      </c>
      <c r="I27" s="68">
        <v>180</v>
      </c>
      <c r="J27" s="69">
        <v>180</v>
      </c>
      <c r="K27" s="70">
        <v>9</v>
      </c>
      <c r="L27" s="71" t="s">
        <v>23</v>
      </c>
      <c r="M27" s="71" t="s">
        <v>23</v>
      </c>
      <c r="N27" s="72" t="s">
        <v>23</v>
      </c>
      <c r="O27" s="31">
        <f t="shared" si="9"/>
        <v>1.7999999999999999E-2</v>
      </c>
      <c r="P27" s="17" t="str">
        <f t="shared" si="17"/>
        <v>NO APLICA</v>
      </c>
      <c r="Q27" s="17" t="str">
        <f t="shared" si="18"/>
        <v>NO APLICA</v>
      </c>
      <c r="R27" s="18" t="str">
        <f t="shared" si="19"/>
        <v>NO APLICA</v>
      </c>
      <c r="S27" s="27">
        <f t="shared" si="13"/>
        <v>8.6538461538461543E-3</v>
      </c>
      <c r="T27" s="15" t="str">
        <f t="shared" si="14"/>
        <v>NO APLICA</v>
      </c>
      <c r="U27" s="15" t="str">
        <f t="shared" si="15"/>
        <v>NO APLICA</v>
      </c>
      <c r="V27" s="16" t="str">
        <f t="shared" si="16"/>
        <v>NO APLICA</v>
      </c>
      <c r="W27" s="79" t="s">
        <v>98</v>
      </c>
      <c r="X27" s="80"/>
      <c r="Y27" s="80"/>
      <c r="Z27" s="177"/>
    </row>
    <row r="28" spans="1:26" ht="105.75" customHeight="1" x14ac:dyDescent="0.25">
      <c r="A28" s="6" t="s">
        <v>85</v>
      </c>
      <c r="B28" s="163" t="s">
        <v>59</v>
      </c>
      <c r="C28" s="164" t="s">
        <v>60</v>
      </c>
      <c r="D28" s="165" t="s">
        <v>41</v>
      </c>
      <c r="E28" s="166" t="s">
        <v>118</v>
      </c>
      <c r="F28" s="59">
        <v>56800</v>
      </c>
      <c r="G28" s="60">
        <v>14200</v>
      </c>
      <c r="H28" s="61">
        <v>17040</v>
      </c>
      <c r="I28" s="61">
        <v>17040</v>
      </c>
      <c r="J28" s="62">
        <v>8520</v>
      </c>
      <c r="K28" s="63">
        <v>12890</v>
      </c>
      <c r="L28" s="64" t="s">
        <v>23</v>
      </c>
      <c r="M28" s="64" t="s">
        <v>23</v>
      </c>
      <c r="N28" s="65" t="s">
        <v>23</v>
      </c>
      <c r="O28" s="31">
        <f t="shared" si="9"/>
        <v>0.90774647887323945</v>
      </c>
      <c r="P28" s="17" t="str">
        <f t="shared" si="17"/>
        <v>NO APLICA</v>
      </c>
      <c r="Q28" s="17" t="str">
        <f t="shared" si="18"/>
        <v>NO APLICA</v>
      </c>
      <c r="R28" s="18" t="str">
        <f t="shared" si="19"/>
        <v>NO APLICA</v>
      </c>
      <c r="S28" s="27">
        <f t="shared" si="13"/>
        <v>0.22693661971830986</v>
      </c>
      <c r="T28" s="15" t="str">
        <f t="shared" si="14"/>
        <v>NO APLICA</v>
      </c>
      <c r="U28" s="15" t="str">
        <f t="shared" si="15"/>
        <v>NO APLICA</v>
      </c>
      <c r="V28" s="16" t="str">
        <f t="shared" si="16"/>
        <v>NO APLICA</v>
      </c>
      <c r="W28" s="75" t="s">
        <v>79</v>
      </c>
      <c r="X28" s="76"/>
      <c r="Y28" s="76"/>
      <c r="Z28" s="178"/>
    </row>
    <row r="29" spans="1:26" ht="184.5" customHeight="1" x14ac:dyDescent="0.25">
      <c r="A29" s="7" t="s">
        <v>24</v>
      </c>
      <c r="B29" s="167" t="s">
        <v>61</v>
      </c>
      <c r="C29" s="168" t="s">
        <v>62</v>
      </c>
      <c r="D29" s="169" t="s">
        <v>41</v>
      </c>
      <c r="E29" s="170" t="s">
        <v>119</v>
      </c>
      <c r="F29" s="66">
        <v>410</v>
      </c>
      <c r="G29" s="67">
        <v>123</v>
      </c>
      <c r="H29" s="68">
        <v>123</v>
      </c>
      <c r="I29" s="68">
        <v>102</v>
      </c>
      <c r="J29" s="69">
        <v>62</v>
      </c>
      <c r="K29" s="70">
        <v>154</v>
      </c>
      <c r="L29" s="71" t="s">
        <v>23</v>
      </c>
      <c r="M29" s="71" t="s">
        <v>23</v>
      </c>
      <c r="N29" s="72" t="s">
        <v>23</v>
      </c>
      <c r="O29" s="31">
        <f t="shared" si="9"/>
        <v>1.2520325203252032</v>
      </c>
      <c r="P29" s="17" t="str">
        <f t="shared" si="17"/>
        <v>NO APLICA</v>
      </c>
      <c r="Q29" s="17" t="str">
        <f t="shared" si="18"/>
        <v>NO APLICA</v>
      </c>
      <c r="R29" s="18" t="str">
        <f t="shared" si="19"/>
        <v>NO APLICA</v>
      </c>
      <c r="S29" s="27">
        <f t="shared" si="13"/>
        <v>0.37560975609756098</v>
      </c>
      <c r="T29" s="15" t="str">
        <f t="shared" si="14"/>
        <v>NO APLICA</v>
      </c>
      <c r="U29" s="15" t="str">
        <f t="shared" si="15"/>
        <v>NO APLICA</v>
      </c>
      <c r="V29" s="16" t="str">
        <f t="shared" si="16"/>
        <v>NO APLICA</v>
      </c>
      <c r="W29" s="79" t="s">
        <v>86</v>
      </c>
      <c r="X29" s="80"/>
      <c r="Y29" s="80"/>
      <c r="Z29" s="177"/>
    </row>
    <row r="30" spans="1:26" ht="128.25" customHeight="1" x14ac:dyDescent="0.25">
      <c r="A30" s="7" t="s">
        <v>24</v>
      </c>
      <c r="B30" s="167" t="s">
        <v>63</v>
      </c>
      <c r="C30" s="168" t="s">
        <v>132</v>
      </c>
      <c r="D30" s="169" t="s">
        <v>41</v>
      </c>
      <c r="E30" s="170" t="s">
        <v>120</v>
      </c>
      <c r="F30" s="66">
        <v>70</v>
      </c>
      <c r="G30" s="67">
        <v>18</v>
      </c>
      <c r="H30" s="68">
        <v>21</v>
      </c>
      <c r="I30" s="68">
        <v>21</v>
      </c>
      <c r="J30" s="69">
        <v>10</v>
      </c>
      <c r="K30" s="70">
        <v>21</v>
      </c>
      <c r="L30" s="71" t="s">
        <v>23</v>
      </c>
      <c r="M30" s="71" t="s">
        <v>23</v>
      </c>
      <c r="N30" s="72" t="s">
        <v>23</v>
      </c>
      <c r="O30" s="31">
        <f t="shared" si="9"/>
        <v>1.1666666666666667</v>
      </c>
      <c r="P30" s="17" t="str">
        <f t="shared" si="17"/>
        <v>NO APLICA</v>
      </c>
      <c r="Q30" s="17" t="str">
        <f t="shared" si="18"/>
        <v>NO APLICA</v>
      </c>
      <c r="R30" s="18" t="str">
        <f t="shared" si="19"/>
        <v>NO APLICA</v>
      </c>
      <c r="S30" s="28">
        <f t="shared" si="13"/>
        <v>0.3</v>
      </c>
      <c r="T30" s="15" t="str">
        <f t="shared" si="14"/>
        <v>NO APLICA</v>
      </c>
      <c r="U30" s="15" t="str">
        <f t="shared" si="15"/>
        <v>NO APLICA</v>
      </c>
      <c r="V30" s="16" t="str">
        <f t="shared" si="16"/>
        <v>NO APLICA</v>
      </c>
      <c r="W30" s="79" t="s">
        <v>87</v>
      </c>
      <c r="X30" s="80"/>
      <c r="Y30" s="80"/>
      <c r="Z30" s="177"/>
    </row>
    <row r="31" spans="1:26" ht="213.75" customHeight="1" x14ac:dyDescent="0.25">
      <c r="A31" s="7" t="s">
        <v>24</v>
      </c>
      <c r="B31" s="167" t="s">
        <v>64</v>
      </c>
      <c r="C31" s="168" t="s">
        <v>130</v>
      </c>
      <c r="D31" s="169" t="s">
        <v>41</v>
      </c>
      <c r="E31" s="170" t="s">
        <v>121</v>
      </c>
      <c r="F31" s="66">
        <v>40</v>
      </c>
      <c r="G31" s="67">
        <v>6</v>
      </c>
      <c r="H31" s="68">
        <v>16</v>
      </c>
      <c r="I31" s="68">
        <v>10</v>
      </c>
      <c r="J31" s="69">
        <v>8</v>
      </c>
      <c r="K31" s="70">
        <v>30</v>
      </c>
      <c r="L31" s="71" t="s">
        <v>23</v>
      </c>
      <c r="M31" s="71" t="s">
        <v>23</v>
      </c>
      <c r="N31" s="72" t="s">
        <v>23</v>
      </c>
      <c r="O31" s="31">
        <f t="shared" si="9"/>
        <v>5</v>
      </c>
      <c r="P31" s="17" t="str">
        <f t="shared" si="17"/>
        <v>NO APLICA</v>
      </c>
      <c r="Q31" s="17" t="str">
        <f t="shared" si="18"/>
        <v>NO APLICA</v>
      </c>
      <c r="R31" s="18" t="str">
        <f t="shared" si="19"/>
        <v>NO APLICA</v>
      </c>
      <c r="S31" s="28">
        <f t="shared" si="13"/>
        <v>0.75</v>
      </c>
      <c r="T31" s="15" t="str">
        <f t="shared" si="14"/>
        <v>NO APLICA</v>
      </c>
      <c r="U31" s="15" t="str">
        <f t="shared" si="15"/>
        <v>NO APLICA</v>
      </c>
      <c r="V31" s="16" t="str">
        <f t="shared" si="16"/>
        <v>NO APLICA</v>
      </c>
      <c r="W31" s="79" t="s">
        <v>88</v>
      </c>
      <c r="X31" s="80"/>
      <c r="Y31" s="80"/>
      <c r="Z31" s="177"/>
    </row>
    <row r="32" spans="1:26" ht="156.75" customHeight="1" x14ac:dyDescent="0.25">
      <c r="A32" s="7" t="s">
        <v>24</v>
      </c>
      <c r="B32" s="167" t="s">
        <v>65</v>
      </c>
      <c r="C32" s="168" t="s">
        <v>131</v>
      </c>
      <c r="D32" s="169" t="s">
        <v>41</v>
      </c>
      <c r="E32" s="170" t="s">
        <v>122</v>
      </c>
      <c r="F32" s="66">
        <v>1200</v>
      </c>
      <c r="G32" s="67">
        <v>180</v>
      </c>
      <c r="H32" s="68">
        <v>420</v>
      </c>
      <c r="I32" s="68">
        <v>360</v>
      </c>
      <c r="J32" s="69">
        <v>240</v>
      </c>
      <c r="K32" s="70">
        <v>234</v>
      </c>
      <c r="L32" s="71" t="s">
        <v>23</v>
      </c>
      <c r="M32" s="71" t="s">
        <v>23</v>
      </c>
      <c r="N32" s="72" t="s">
        <v>23</v>
      </c>
      <c r="O32" s="31">
        <f t="shared" si="9"/>
        <v>1.3</v>
      </c>
      <c r="P32" s="17" t="str">
        <f t="shared" si="17"/>
        <v>NO APLICA</v>
      </c>
      <c r="Q32" s="17" t="str">
        <f t="shared" si="18"/>
        <v>NO APLICA</v>
      </c>
      <c r="R32" s="18" t="str">
        <f t="shared" si="19"/>
        <v>NO APLICA</v>
      </c>
      <c r="S32" s="28">
        <f t="shared" si="13"/>
        <v>0.19500000000000001</v>
      </c>
      <c r="T32" s="15" t="str">
        <f t="shared" si="14"/>
        <v>NO APLICA</v>
      </c>
      <c r="U32" s="15" t="str">
        <f t="shared" si="15"/>
        <v>NO APLICA</v>
      </c>
      <c r="V32" s="16" t="str">
        <f t="shared" si="16"/>
        <v>NO APLICA</v>
      </c>
      <c r="W32" s="79" t="s">
        <v>80</v>
      </c>
      <c r="X32" s="80"/>
      <c r="Y32" s="80"/>
      <c r="Z32" s="177"/>
    </row>
    <row r="33" spans="1:26" ht="186.75" customHeight="1" x14ac:dyDescent="0.25">
      <c r="A33" s="7" t="s">
        <v>24</v>
      </c>
      <c r="B33" s="167" t="s">
        <v>70</v>
      </c>
      <c r="C33" s="168" t="s">
        <v>129</v>
      </c>
      <c r="D33" s="169" t="s">
        <v>41</v>
      </c>
      <c r="E33" s="170" t="s">
        <v>123</v>
      </c>
      <c r="F33" s="66">
        <v>24</v>
      </c>
      <c r="G33" s="67">
        <v>4</v>
      </c>
      <c r="H33" s="68">
        <v>10</v>
      </c>
      <c r="I33" s="68">
        <v>6</v>
      </c>
      <c r="J33" s="69">
        <v>4</v>
      </c>
      <c r="K33" s="70">
        <v>0</v>
      </c>
      <c r="L33" s="71" t="s">
        <v>23</v>
      </c>
      <c r="M33" s="71" t="s">
        <v>23</v>
      </c>
      <c r="N33" s="72" t="s">
        <v>23</v>
      </c>
      <c r="O33" s="31">
        <f t="shared" si="9"/>
        <v>0</v>
      </c>
      <c r="P33" s="17" t="str">
        <f t="shared" si="17"/>
        <v>NO APLICA</v>
      </c>
      <c r="Q33" s="17" t="str">
        <f t="shared" si="18"/>
        <v>NO APLICA</v>
      </c>
      <c r="R33" s="18" t="str">
        <f t="shared" si="19"/>
        <v>NO APLICA</v>
      </c>
      <c r="S33" s="28">
        <f t="shared" si="13"/>
        <v>0</v>
      </c>
      <c r="T33" s="15" t="str">
        <f t="shared" si="14"/>
        <v>NO APLICA</v>
      </c>
      <c r="U33" s="15" t="str">
        <f t="shared" si="15"/>
        <v>NO APLICA</v>
      </c>
      <c r="V33" s="16" t="str">
        <f t="shared" si="16"/>
        <v>NO APLICA</v>
      </c>
      <c r="W33" s="79" t="s">
        <v>89</v>
      </c>
      <c r="X33" s="80"/>
      <c r="Y33" s="80"/>
      <c r="Z33" s="177"/>
    </row>
    <row r="34" spans="1:26" ht="123" customHeight="1" x14ac:dyDescent="0.25">
      <c r="A34" s="6" t="s">
        <v>90</v>
      </c>
      <c r="B34" s="164" t="s">
        <v>66</v>
      </c>
      <c r="C34" s="171" t="s">
        <v>133</v>
      </c>
      <c r="D34" s="165" t="s">
        <v>41</v>
      </c>
      <c r="E34" s="166" t="s">
        <v>124</v>
      </c>
      <c r="F34" s="59">
        <v>12</v>
      </c>
      <c r="G34" s="60">
        <v>3</v>
      </c>
      <c r="H34" s="61">
        <v>3</v>
      </c>
      <c r="I34" s="61">
        <v>3</v>
      </c>
      <c r="J34" s="62">
        <v>3</v>
      </c>
      <c r="K34" s="63">
        <v>3</v>
      </c>
      <c r="L34" s="64" t="s">
        <v>23</v>
      </c>
      <c r="M34" s="64" t="s">
        <v>23</v>
      </c>
      <c r="N34" s="65" t="s">
        <v>23</v>
      </c>
      <c r="O34" s="31">
        <f t="shared" si="9"/>
        <v>1</v>
      </c>
      <c r="P34" s="17" t="str">
        <f t="shared" si="17"/>
        <v>NO APLICA</v>
      </c>
      <c r="Q34" s="17" t="str">
        <f t="shared" si="18"/>
        <v>NO APLICA</v>
      </c>
      <c r="R34" s="18" t="str">
        <f t="shared" si="19"/>
        <v>NO APLICA</v>
      </c>
      <c r="S34" s="28">
        <f t="shared" si="13"/>
        <v>0.25</v>
      </c>
      <c r="T34" s="15" t="str">
        <f t="shared" si="14"/>
        <v>NO APLICA</v>
      </c>
      <c r="U34" s="15" t="str">
        <f t="shared" si="15"/>
        <v>NO APLICA</v>
      </c>
      <c r="V34" s="16" t="str">
        <f t="shared" si="16"/>
        <v>NO APLICA</v>
      </c>
      <c r="W34" s="75" t="s">
        <v>91</v>
      </c>
      <c r="X34" s="76"/>
      <c r="Y34" s="76"/>
      <c r="Z34" s="178"/>
    </row>
    <row r="35" spans="1:26" ht="99.75" customHeight="1" thickBot="1" x14ac:dyDescent="0.3">
      <c r="A35" s="179" t="s">
        <v>24</v>
      </c>
      <c r="B35" s="180" t="s">
        <v>67</v>
      </c>
      <c r="C35" s="181" t="s">
        <v>134</v>
      </c>
      <c r="D35" s="182" t="s">
        <v>41</v>
      </c>
      <c r="E35" s="183" t="s">
        <v>125</v>
      </c>
      <c r="F35" s="184">
        <v>4</v>
      </c>
      <c r="G35" s="185">
        <v>1</v>
      </c>
      <c r="H35" s="186">
        <v>1</v>
      </c>
      <c r="I35" s="186">
        <v>1</v>
      </c>
      <c r="J35" s="187">
        <v>1</v>
      </c>
      <c r="K35" s="188">
        <v>1</v>
      </c>
      <c r="L35" s="189" t="s">
        <v>23</v>
      </c>
      <c r="M35" s="189" t="s">
        <v>23</v>
      </c>
      <c r="N35" s="190" t="s">
        <v>23</v>
      </c>
      <c r="O35" s="191">
        <f t="shared" si="9"/>
        <v>1</v>
      </c>
      <c r="P35" s="192" t="str">
        <f t="shared" ref="P35" si="20">IFERROR(L35/H35,"NO APLICA")</f>
        <v>NO APLICA</v>
      </c>
      <c r="Q35" s="192" t="str">
        <f t="shared" si="18"/>
        <v>NO APLICA</v>
      </c>
      <c r="R35" s="192" t="str">
        <f t="shared" si="19"/>
        <v>NO APLICA</v>
      </c>
      <c r="S35" s="193">
        <f>IFERROR(K35/F35,"NO APLICA")</f>
        <v>0.25</v>
      </c>
      <c r="T35" s="197" t="str">
        <f t="shared" ref="T35" si="21">IFERROR((K35+L35)/F35,"NO APLICA")</f>
        <v>NO APLICA</v>
      </c>
      <c r="U35" s="197" t="str">
        <f t="shared" ref="U35" si="22">IFERROR((K35+L35+M35)/F35,"NO APLICA")</f>
        <v>NO APLICA</v>
      </c>
      <c r="V35" s="198" t="str">
        <f t="shared" ref="V35" si="23">IFERROR((K35+L35+M35+N35)/F35,"NO APLICA")</f>
        <v>NO APLICA</v>
      </c>
      <c r="W35" s="194" t="s">
        <v>92</v>
      </c>
      <c r="X35" s="195"/>
      <c r="Y35" s="195"/>
      <c r="Z35" s="196"/>
    </row>
    <row r="36" spans="1:26" x14ac:dyDescent="0.25">
      <c r="S36" s="29"/>
    </row>
    <row r="37" spans="1:26" ht="15.75" thickBot="1" x14ac:dyDescent="0.3"/>
    <row r="38" spans="1:26" ht="24" customHeight="1" thickBot="1" x14ac:dyDescent="0.3">
      <c r="F38" s="107" t="s">
        <v>25</v>
      </c>
      <c r="G38" s="108"/>
      <c r="H38" s="108"/>
      <c r="I38" s="108"/>
      <c r="J38" s="108"/>
      <c r="K38" s="108"/>
      <c r="L38" s="108"/>
      <c r="M38" s="108"/>
      <c r="N38" s="108"/>
      <c r="O38" s="108"/>
      <c r="P38" s="108"/>
      <c r="Q38" s="108"/>
      <c r="R38" s="108"/>
      <c r="S38" s="108"/>
      <c r="T38" s="108"/>
      <c r="U38" s="108"/>
      <c r="V38" s="109"/>
      <c r="W38" s="101" t="s">
        <v>26</v>
      </c>
      <c r="X38" s="102"/>
      <c r="Y38" s="102"/>
      <c r="Z38" s="103"/>
    </row>
    <row r="39" spans="1:26" ht="31.5" customHeight="1" thickBot="1" x14ac:dyDescent="0.3">
      <c r="F39" s="110" t="s">
        <v>27</v>
      </c>
      <c r="G39" s="112" t="s">
        <v>28</v>
      </c>
      <c r="H39" s="113"/>
      <c r="I39" s="113"/>
      <c r="J39" s="114"/>
      <c r="K39" s="112" t="s">
        <v>29</v>
      </c>
      <c r="L39" s="113"/>
      <c r="M39" s="113"/>
      <c r="N39" s="114"/>
      <c r="O39" s="115" t="s">
        <v>30</v>
      </c>
      <c r="P39" s="116"/>
      <c r="Q39" s="116"/>
      <c r="R39" s="117"/>
      <c r="S39" s="115" t="s">
        <v>31</v>
      </c>
      <c r="T39" s="116"/>
      <c r="U39" s="116"/>
      <c r="V39" s="117"/>
      <c r="W39" s="104"/>
      <c r="X39" s="105"/>
      <c r="Y39" s="105"/>
      <c r="Z39" s="106"/>
    </row>
    <row r="40" spans="1:26" ht="36.75" thickBot="1" x14ac:dyDescent="0.3">
      <c r="F40" s="111"/>
      <c r="G40" s="47" t="s">
        <v>32</v>
      </c>
      <c r="H40" s="48" t="s">
        <v>33</v>
      </c>
      <c r="I40" s="49" t="s">
        <v>34</v>
      </c>
      <c r="J40" s="48" t="s">
        <v>35</v>
      </c>
      <c r="K40" s="47" t="s">
        <v>32</v>
      </c>
      <c r="L40" s="48" t="s">
        <v>33</v>
      </c>
      <c r="M40" s="49" t="s">
        <v>34</v>
      </c>
      <c r="N40" s="48" t="s">
        <v>35</v>
      </c>
      <c r="O40" s="35" t="s">
        <v>15</v>
      </c>
      <c r="P40" s="36" t="s">
        <v>16</v>
      </c>
      <c r="Q40" s="37" t="s">
        <v>17</v>
      </c>
      <c r="R40" s="38" t="s">
        <v>18</v>
      </c>
      <c r="S40" s="35" t="s">
        <v>15</v>
      </c>
      <c r="T40" s="36" t="s">
        <v>16</v>
      </c>
      <c r="U40" s="37" t="s">
        <v>17</v>
      </c>
      <c r="V40" s="38" t="s">
        <v>18</v>
      </c>
      <c r="W40" s="88" t="s">
        <v>15</v>
      </c>
      <c r="X40" s="89"/>
      <c r="Y40" s="89"/>
      <c r="Z40" s="90"/>
    </row>
    <row r="41" spans="1:26" ht="129" customHeight="1" thickBot="1" x14ac:dyDescent="0.3">
      <c r="F41" s="39">
        <v>485000000</v>
      </c>
      <c r="G41" s="40">
        <v>122007662.33</v>
      </c>
      <c r="H41" s="41">
        <v>120598902</v>
      </c>
      <c r="I41" s="42">
        <v>120132303</v>
      </c>
      <c r="J41" s="41">
        <v>122261132.67</v>
      </c>
      <c r="K41" s="40">
        <v>117993526.58</v>
      </c>
      <c r="L41" s="41" t="s">
        <v>36</v>
      </c>
      <c r="M41" s="42" t="s">
        <v>36</v>
      </c>
      <c r="N41" s="41" t="s">
        <v>36</v>
      </c>
      <c r="O41" s="43">
        <f>IFERROR(K41/G41,"NO APLICA")</f>
        <v>0.96709931431074569</v>
      </c>
      <c r="P41" s="44" t="str">
        <f>IFERROR(L41/H41,"NO APLICA")</f>
        <v>NO APLICA</v>
      </c>
      <c r="Q41" s="44" t="str">
        <f>IFERROR(M41/I41,"NO APLICA")</f>
        <v>NO APLICA</v>
      </c>
      <c r="R41" s="45" t="str">
        <f>IFERROR(N41/J41,"NO APLICA")</f>
        <v>NO APLICA</v>
      </c>
      <c r="S41" s="46">
        <f>IFERROR(K41/F41,"NO APLICA")</f>
        <v>0.24328562181443297</v>
      </c>
      <c r="T41" s="44" t="str">
        <f>IFERROR((K41+L41)/F41,"NO APLICA")</f>
        <v>NO APLICA</v>
      </c>
      <c r="U41" s="44" t="str">
        <f>IFERROR((K41+L41+M41)/F41,"NO APLICA")</f>
        <v>NO APLICA</v>
      </c>
      <c r="V41" s="45" t="str">
        <f>IFERROR((K41+L41+M41+N41)/F41,"NO APLICA")</f>
        <v>NO APLICA</v>
      </c>
      <c r="W41" s="85" t="s">
        <v>76</v>
      </c>
      <c r="X41" s="86"/>
      <c r="Y41" s="86"/>
      <c r="Z41" s="87"/>
    </row>
    <row r="42" spans="1:26" x14ac:dyDescent="0.25">
      <c r="O42" s="1"/>
      <c r="P42" s="1"/>
      <c r="Q42" s="1"/>
      <c r="R42" s="1"/>
      <c r="S42" s="1"/>
      <c r="T42" s="1"/>
      <c r="U42" s="1"/>
      <c r="V42" s="1"/>
    </row>
    <row r="43" spans="1:26" x14ac:dyDescent="0.25">
      <c r="O43" s="1"/>
      <c r="P43" s="1"/>
      <c r="Q43" s="1"/>
      <c r="R43" s="1"/>
      <c r="S43" s="1"/>
      <c r="T43" s="1"/>
      <c r="U43" s="1"/>
      <c r="V43" s="1"/>
    </row>
    <row r="44" spans="1:26" x14ac:dyDescent="0.25">
      <c r="O44" s="1"/>
      <c r="P44" s="1"/>
      <c r="Q44" s="1"/>
      <c r="R44" s="1"/>
      <c r="S44" s="1"/>
      <c r="T44" s="1"/>
      <c r="U44" s="1"/>
      <c r="V44" s="1"/>
    </row>
    <row r="45" spans="1:26" x14ac:dyDescent="0.25">
      <c r="O45" s="1"/>
      <c r="P45" s="1"/>
      <c r="Q45" s="1"/>
      <c r="R45" s="1"/>
      <c r="S45" s="1"/>
      <c r="T45" s="1"/>
      <c r="U45" s="1"/>
      <c r="V45" s="1"/>
    </row>
    <row r="46" spans="1:26" x14ac:dyDescent="0.25">
      <c r="O46" s="1"/>
      <c r="P46" s="1"/>
      <c r="Q46" s="1"/>
      <c r="R46" s="1"/>
      <c r="S46" s="1"/>
      <c r="T46" s="1"/>
      <c r="U46" s="1"/>
      <c r="V46" s="1"/>
    </row>
    <row r="47" spans="1:26" x14ac:dyDescent="0.25">
      <c r="O47" s="1"/>
      <c r="P47" s="1"/>
      <c r="Q47" s="1"/>
      <c r="R47" s="1"/>
      <c r="S47" s="1"/>
      <c r="T47" s="1"/>
      <c r="U47" s="1"/>
      <c r="V47" s="1"/>
    </row>
    <row r="48" spans="1:26" x14ac:dyDescent="0.25">
      <c r="G48" s="4"/>
    </row>
    <row r="51" spans="1:26" x14ac:dyDescent="0.25">
      <c r="A51" s="2"/>
      <c r="F51" s="3"/>
      <c r="G51" s="3"/>
      <c r="H51" s="3"/>
      <c r="I51" s="3"/>
      <c r="J51" s="3"/>
      <c r="K51" s="3"/>
      <c r="P51" s="4"/>
      <c r="Z51" s="2"/>
    </row>
    <row r="52" spans="1:26" ht="18.75" x14ac:dyDescent="0.3">
      <c r="A52" s="154" t="s">
        <v>37</v>
      </c>
      <c r="B52" s="155"/>
      <c r="C52" s="155"/>
      <c r="D52" s="155"/>
      <c r="E52" s="50"/>
      <c r="F52" s="51"/>
      <c r="G52" s="51"/>
      <c r="H52" s="51"/>
      <c r="I52" s="152" t="s">
        <v>38</v>
      </c>
      <c r="J52" s="152"/>
      <c r="K52" s="152"/>
      <c r="L52" s="152"/>
      <c r="M52" s="152"/>
      <c r="N52" s="152"/>
      <c r="O52" s="52"/>
      <c r="P52" s="50"/>
      <c r="Q52" s="50"/>
      <c r="R52" s="50"/>
      <c r="S52" s="50"/>
      <c r="T52" s="50"/>
      <c r="U52" s="50"/>
      <c r="V52" s="155" t="s">
        <v>39</v>
      </c>
      <c r="W52" s="155"/>
      <c r="X52" s="155"/>
      <c r="Y52" s="155"/>
      <c r="Z52" s="155"/>
    </row>
    <row r="53" spans="1:26" ht="55.5" customHeight="1" x14ac:dyDescent="0.3">
      <c r="A53" s="156" t="s">
        <v>68</v>
      </c>
      <c r="B53" s="156"/>
      <c r="C53" s="156"/>
      <c r="D53" s="156"/>
      <c r="E53" s="50"/>
      <c r="F53" s="53"/>
      <c r="G53" s="53"/>
      <c r="H53" s="53"/>
      <c r="I53" s="151" t="s">
        <v>69</v>
      </c>
      <c r="J53" s="151"/>
      <c r="K53" s="151"/>
      <c r="L53" s="151"/>
      <c r="M53" s="151"/>
      <c r="N53" s="151"/>
      <c r="O53" s="53"/>
      <c r="P53" s="50"/>
      <c r="Q53" s="50"/>
      <c r="R53" s="50"/>
      <c r="S53" s="50"/>
      <c r="T53" s="50"/>
      <c r="U53" s="50"/>
      <c r="V53" s="153" t="s">
        <v>99</v>
      </c>
      <c r="W53" s="153"/>
      <c r="X53" s="153"/>
      <c r="Y53" s="153"/>
      <c r="Z53" s="153"/>
    </row>
  </sheetData>
  <mergeCells count="49">
    <mergeCell ref="I53:N53"/>
    <mergeCell ref="I52:N52"/>
    <mergeCell ref="V53:Z53"/>
    <mergeCell ref="A52:D52"/>
    <mergeCell ref="A53:D53"/>
    <mergeCell ref="V52:Z52"/>
    <mergeCell ref="D4:S4"/>
    <mergeCell ref="D5:S5"/>
    <mergeCell ref="C13:E13"/>
    <mergeCell ref="F12:V12"/>
    <mergeCell ref="F13:J13"/>
    <mergeCell ref="K13:N13"/>
    <mergeCell ref="O13:R13"/>
    <mergeCell ref="S13:V13"/>
    <mergeCell ref="D6:S7"/>
    <mergeCell ref="W41:Z41"/>
    <mergeCell ref="W40:Z40"/>
    <mergeCell ref="W12:Z13"/>
    <mergeCell ref="A13:A14"/>
    <mergeCell ref="B13:B14"/>
    <mergeCell ref="W38:Z39"/>
    <mergeCell ref="F38:V38"/>
    <mergeCell ref="F39:F40"/>
    <mergeCell ref="G39:J39"/>
    <mergeCell ref="K39:N39"/>
    <mergeCell ref="O39:R39"/>
    <mergeCell ref="S39:V39"/>
    <mergeCell ref="W14:Z14"/>
    <mergeCell ref="W15:Z15"/>
    <mergeCell ref="W16:Z16"/>
    <mergeCell ref="W17:Z17"/>
    <mergeCell ref="W18:Z18"/>
    <mergeCell ref="W19:Z19"/>
    <mergeCell ref="W20:Z20"/>
    <mergeCell ref="W22:Z22"/>
    <mergeCell ref="W23:Z23"/>
    <mergeCell ref="W34:Z34"/>
    <mergeCell ref="W35:Z35"/>
    <mergeCell ref="W21:Z21"/>
    <mergeCell ref="W29:Z29"/>
    <mergeCell ref="W30:Z30"/>
    <mergeCell ref="W31:Z31"/>
    <mergeCell ref="W32:Z32"/>
    <mergeCell ref="W33:Z33"/>
    <mergeCell ref="W24:Z24"/>
    <mergeCell ref="W25:Z25"/>
    <mergeCell ref="W26:Z26"/>
    <mergeCell ref="W27:Z27"/>
    <mergeCell ref="W28:Z28"/>
  </mergeCells>
  <conditionalFormatting sqref="O15">
    <cfRule type="cellIs" dxfId="71" priority="83" operator="equal">
      <formula>"ND"</formula>
    </cfRule>
    <cfRule type="cellIs" dxfId="70" priority="84" operator="greaterThan">
      <formula>0.5</formula>
    </cfRule>
    <cfRule type="cellIs" dxfId="69" priority="85" operator="lessThanOrEqual">
      <formula>0</formula>
    </cfRule>
    <cfRule type="cellIs" dxfId="68" priority="86" operator="between">
      <formula>0</formula>
      <formula>0.5</formula>
    </cfRule>
  </conditionalFormatting>
  <conditionalFormatting sqref="O41:V41">
    <cfRule type="cellIs" dxfId="67" priority="60" operator="equal">
      <formula>"NO APLICA"</formula>
    </cfRule>
    <cfRule type="cellIs" dxfId="66" priority="62" operator="lessThanOrEqual">
      <formula>0.5</formula>
    </cfRule>
    <cfRule type="cellIs" dxfId="65" priority="63" operator="between">
      <formula>0.5</formula>
      <formula>0.7</formula>
    </cfRule>
    <cfRule type="cellIs" dxfId="64" priority="64" operator="between">
      <formula>0.7</formula>
      <formula>1.2</formula>
    </cfRule>
    <cfRule type="cellIs" dxfId="63" priority="65" operator="equal">
      <formula>0.7</formula>
    </cfRule>
    <cfRule type="cellIs" dxfId="62" priority="66" operator="greaterThan">
      <formula>0.7</formula>
    </cfRule>
  </conditionalFormatting>
  <conditionalFormatting sqref="O41:V41">
    <cfRule type="cellIs" dxfId="61" priority="61" operator="greaterThanOrEqual">
      <formula>1.2</formula>
    </cfRule>
  </conditionalFormatting>
  <conditionalFormatting sqref="S15:V15 O21:V34 O18:O20 S18:V20 O35 O16:V17 S35:V35">
    <cfRule type="cellIs" dxfId="60" priority="45" operator="equal">
      <formula>"NO APLICA"</formula>
    </cfRule>
    <cfRule type="cellIs" dxfId="59" priority="46" operator="greaterThanOrEqual">
      <formula>1.2</formula>
    </cfRule>
    <cfRule type="cellIs" dxfId="58" priority="47" operator="lessThan">
      <formula>0.5</formula>
    </cfRule>
    <cfRule type="cellIs" dxfId="57" priority="48" operator="between">
      <formula>0.5</formula>
      <formula>0.7</formula>
    </cfRule>
    <cfRule type="cellIs" dxfId="56" priority="49" operator="between">
      <formula>0.7</formula>
      <formula>1.2</formula>
    </cfRule>
  </conditionalFormatting>
  <conditionalFormatting sqref="P19:R20">
    <cfRule type="cellIs" dxfId="55" priority="16" operator="equal">
      <formula>"NO APLICA"</formula>
    </cfRule>
    <cfRule type="cellIs" dxfId="54" priority="17" operator="greaterThanOrEqual">
      <formula>1.2</formula>
    </cfRule>
    <cfRule type="cellIs" dxfId="53" priority="18" operator="lessThanOrEqual">
      <formula>0.5</formula>
    </cfRule>
    <cfRule type="cellIs" dxfId="52" priority="19" operator="between">
      <formula>0.5</formula>
      <formula>0.7</formula>
    </cfRule>
    <cfRule type="cellIs" dxfId="51" priority="20" operator="between">
      <formula>0.7</formula>
      <formula>1.2</formula>
    </cfRule>
  </conditionalFormatting>
  <conditionalFormatting sqref="P18:R18">
    <cfRule type="cellIs" dxfId="50" priority="11" operator="equal">
      <formula>"NO APLICA"</formula>
    </cfRule>
    <cfRule type="cellIs" dxfId="49" priority="12" operator="greaterThanOrEqual">
      <formula>1.2</formula>
    </cfRule>
    <cfRule type="cellIs" dxfId="48" priority="13" operator="lessThanOrEqual">
      <formula>0.5</formula>
    </cfRule>
    <cfRule type="cellIs" dxfId="47" priority="14" operator="between">
      <formula>0.5</formula>
      <formula>0.7</formula>
    </cfRule>
    <cfRule type="cellIs" dxfId="46" priority="15" operator="between">
      <formula>0.7</formula>
      <formula>1.2</formula>
    </cfRule>
  </conditionalFormatting>
  <conditionalFormatting sqref="P35:R35">
    <cfRule type="cellIs" dxfId="45" priority="6" operator="equal">
      <formula>"NO APLICA"</formula>
    </cfRule>
    <cfRule type="cellIs" dxfId="44" priority="7" operator="greaterThanOrEqual">
      <formula>1.2</formula>
    </cfRule>
    <cfRule type="cellIs" dxfId="43" priority="8" operator="lessThanOrEqual">
      <formula>0.5</formula>
    </cfRule>
    <cfRule type="cellIs" dxfId="42" priority="9" operator="between">
      <formula>0.5</formula>
      <formula>0.7</formula>
    </cfRule>
    <cfRule type="cellIs" dxfId="41" priority="10" operator="between">
      <formula>0.7</formula>
      <formula>1.2</formula>
    </cfRule>
  </conditionalFormatting>
  <conditionalFormatting sqref="P15:R15">
    <cfRule type="cellIs" dxfId="40" priority="1" operator="equal">
      <formula>"NO APLICA"</formula>
    </cfRule>
    <cfRule type="cellIs" dxfId="39" priority="2" operator="greaterThanOrEqual">
      <formula>1.2</formula>
    </cfRule>
    <cfRule type="cellIs" dxfId="36" priority="3" operator="lessThan">
      <formula>0.5</formula>
    </cfRule>
    <cfRule type="cellIs" dxfId="38" priority="4" operator="between">
      <formula>0.5</formula>
      <formula>0.7</formula>
    </cfRule>
    <cfRule type="cellIs" dxfId="37" priority="5" operator="between">
      <formula>0.7</formula>
      <formula>1.2</formula>
    </cfRule>
  </conditionalFormatting>
  <printOptions horizontalCentered="1" verticalCentered="1"/>
  <pageMargins left="0.43307086614173229" right="0.78740157480314965" top="0.39370078740157483" bottom="0.39370078740157483" header="0.31496062992125984" footer="0.31496062992125984"/>
  <pageSetup paperSize="5" scale="2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alma_arroyo74@hotmail.com</dc:creator>
  <cp:keywords/>
  <dc:description/>
  <cp:lastModifiedBy>Dir. Planeacion</cp:lastModifiedBy>
  <cp:revision/>
  <cp:lastPrinted>2022-04-12T20:36:44Z</cp:lastPrinted>
  <dcterms:created xsi:type="dcterms:W3CDTF">2021-02-22T21:43:21Z</dcterms:created>
  <dcterms:modified xsi:type="dcterms:W3CDTF">2022-05-04T18:40:01Z</dcterms:modified>
  <cp:category/>
  <cp:contentStatus/>
</cp:coreProperties>
</file>